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5" windowWidth="11340" windowHeight="6540" firstSheet="2" activeTab="4"/>
  </bookViews>
  <sheets>
    <sheet name="FIG 1" sheetId="1" r:id="rId1"/>
    <sheet name="FIG 2" sheetId="4" r:id="rId2"/>
    <sheet name="FIG 3" sheetId="5" r:id="rId3"/>
    <sheet name="FIGURES" sheetId="7" r:id="rId4"/>
    <sheet name="Figure Results" sheetId="16" r:id="rId5"/>
    <sheet name="Solo Score" sheetId="13" r:id="rId6"/>
    <sheet name="Solo Start List" sheetId="14" r:id="rId7"/>
    <sheet name="Duet Score" sheetId="12" r:id="rId8"/>
    <sheet name="Duet Start List" sheetId="15" r:id="rId9"/>
  </sheets>
  <definedNames>
    <definedName name="_xlnm._FilterDatabase" localSheetId="7" hidden="1">'Duet Score'!$A$4:$J$4</definedName>
    <definedName name="_xlnm._FilterDatabase" localSheetId="8" hidden="1">'Duet Start List'!$B$4:$F$4</definedName>
    <definedName name="_xlnm._FilterDatabase" localSheetId="4" hidden="1">'Figure Results'!$B$13:$N$123</definedName>
    <definedName name="_xlnm._FilterDatabase" localSheetId="3" hidden="1">FIGURES!$A$13:$N$123</definedName>
    <definedName name="_xlnm._FilterDatabase" localSheetId="5" hidden="1">'Solo Score'!$A$4:$H$4</definedName>
    <definedName name="_xlnm._FilterDatabase" localSheetId="6" hidden="1">'Solo Start List'!$B$6:$F$6</definedName>
    <definedName name="_xlnm.Print_Area" localSheetId="0">'FIG 1'!$A$1:$Q$36</definedName>
    <definedName name="_xlnm.Print_Area" localSheetId="1">'FIG 2'!$A$1:$Q$36</definedName>
    <definedName name="_xlnm.Print_Area" localSheetId="2">'FIG 3'!$A$1:$Q$36</definedName>
    <definedName name="_xlnm.Print_Area" localSheetId="4">'Figure Results'!$A$1:$N$111</definedName>
    <definedName name="_xlnm.Print_Area" localSheetId="3">FIGURES!$A$1:$N$111</definedName>
    <definedName name="_xlnm.Print_Titles" localSheetId="4">'Figure Results'!$13:$13</definedName>
    <definedName name="_xlnm.Print_Titles" localSheetId="3">FIGURES!$13:$13</definedName>
  </definedNames>
  <calcPr calcId="152511" fullCalcOnLoad="1"/>
</workbook>
</file>

<file path=xl/calcChain.xml><?xml version="1.0" encoding="utf-8"?>
<calcChain xmlns="http://schemas.openxmlformats.org/spreadsheetml/2006/main">
  <c r="J20" i="12" l="1"/>
  <c r="J10" i="12"/>
  <c r="J11" i="12"/>
  <c r="J12" i="12"/>
  <c r="J13" i="12"/>
  <c r="J14" i="12"/>
  <c r="E21" i="15"/>
  <c r="D21" i="15"/>
  <c r="E20" i="15"/>
  <c r="D20" i="15"/>
  <c r="C20" i="15"/>
  <c r="B20" i="15"/>
  <c r="E17" i="15"/>
  <c r="D17" i="15"/>
  <c r="E16" i="15"/>
  <c r="D16" i="15"/>
  <c r="E15" i="15"/>
  <c r="D15" i="15"/>
  <c r="C15" i="15"/>
  <c r="B15" i="15"/>
  <c r="E11" i="15"/>
  <c r="D11" i="15"/>
  <c r="E10" i="15"/>
  <c r="D10" i="15"/>
  <c r="C10" i="15"/>
  <c r="B10" i="15"/>
  <c r="E6" i="15"/>
  <c r="D6" i="15"/>
  <c r="E5" i="15"/>
  <c r="D5" i="15"/>
  <c r="C5" i="15"/>
  <c r="B5" i="15"/>
  <c r="E12" i="14"/>
  <c r="D12" i="14"/>
  <c r="C12" i="14"/>
  <c r="B12" i="14"/>
  <c r="E11" i="14"/>
  <c r="D11" i="14"/>
  <c r="C11" i="14"/>
  <c r="B11" i="14"/>
  <c r="E10" i="14"/>
  <c r="D10" i="14"/>
  <c r="C10" i="14"/>
  <c r="B10" i="14"/>
  <c r="E9" i="14"/>
  <c r="D9" i="14"/>
  <c r="C9" i="14"/>
  <c r="B9" i="14"/>
  <c r="E8" i="14"/>
  <c r="D8" i="14"/>
  <c r="C8" i="14"/>
  <c r="B8" i="14"/>
  <c r="E7" i="14"/>
  <c r="D7" i="14"/>
  <c r="C7" i="14"/>
  <c r="B7" i="14"/>
  <c r="M123" i="16"/>
  <c r="J123" i="16"/>
  <c r="I123" i="16"/>
  <c r="K123" i="16"/>
  <c r="H123" i="16"/>
  <c r="M122" i="16"/>
  <c r="J122" i="16"/>
  <c r="I122" i="16"/>
  <c r="H122" i="16"/>
  <c r="M121" i="16"/>
  <c r="J121" i="16"/>
  <c r="I121" i="16"/>
  <c r="K121" i="16"/>
  <c r="H121" i="16"/>
  <c r="M120" i="16"/>
  <c r="J120" i="16"/>
  <c r="I120" i="16"/>
  <c r="H120" i="16"/>
  <c r="M119" i="16"/>
  <c r="J119" i="16"/>
  <c r="I119" i="16"/>
  <c r="K119" i="16"/>
  <c r="H119" i="16"/>
  <c r="M118" i="16"/>
  <c r="J118" i="16"/>
  <c r="I118" i="16"/>
  <c r="H118" i="16"/>
  <c r="M117" i="16"/>
  <c r="J117" i="16"/>
  <c r="I117" i="16"/>
  <c r="K117" i="16"/>
  <c r="H117" i="16"/>
  <c r="M116" i="16"/>
  <c r="J116" i="16"/>
  <c r="I116" i="16"/>
  <c r="H116" i="16"/>
  <c r="M115" i="16"/>
  <c r="J115" i="16"/>
  <c r="I115" i="16"/>
  <c r="K115" i="16"/>
  <c r="H115" i="16"/>
  <c r="M114" i="16"/>
  <c r="J114" i="16"/>
  <c r="I114" i="16"/>
  <c r="H114" i="16"/>
  <c r="M113" i="16"/>
  <c r="J113" i="16"/>
  <c r="I113" i="16"/>
  <c r="K113" i="16"/>
  <c r="H113" i="16"/>
  <c r="M112" i="16"/>
  <c r="J112" i="16"/>
  <c r="I112" i="16"/>
  <c r="H112" i="16"/>
  <c r="M111" i="16"/>
  <c r="J111" i="16"/>
  <c r="I111" i="16"/>
  <c r="K111" i="16"/>
  <c r="H111" i="16"/>
  <c r="M110" i="16"/>
  <c r="J110" i="16"/>
  <c r="I110" i="16"/>
  <c r="H110" i="16"/>
  <c r="M109" i="16"/>
  <c r="J109" i="16"/>
  <c r="I109" i="16"/>
  <c r="K109" i="16"/>
  <c r="H109" i="16"/>
  <c r="M108" i="16"/>
  <c r="J108" i="16"/>
  <c r="I108" i="16"/>
  <c r="H108" i="16"/>
  <c r="M107" i="16"/>
  <c r="J107" i="16"/>
  <c r="I107" i="16"/>
  <c r="K107" i="16"/>
  <c r="H107" i="16"/>
  <c r="M106" i="16"/>
  <c r="J106" i="16"/>
  <c r="I106" i="16"/>
  <c r="H106" i="16"/>
  <c r="M105" i="16"/>
  <c r="J105" i="16"/>
  <c r="I105" i="16"/>
  <c r="K105" i="16"/>
  <c r="H105" i="16"/>
  <c r="M104" i="16"/>
  <c r="J104" i="16"/>
  <c r="I104" i="16"/>
  <c r="H104" i="16"/>
  <c r="M103" i="16"/>
  <c r="J103" i="16"/>
  <c r="I103" i="16"/>
  <c r="K103" i="16"/>
  <c r="H103" i="16"/>
  <c r="M102" i="16"/>
  <c r="J102" i="16"/>
  <c r="I102" i="16"/>
  <c r="H102" i="16"/>
  <c r="M101" i="16"/>
  <c r="J101" i="16"/>
  <c r="I101" i="16"/>
  <c r="K101" i="16"/>
  <c r="H101" i="16"/>
  <c r="M100" i="16"/>
  <c r="J100" i="16"/>
  <c r="I100" i="16"/>
  <c r="H100" i="16"/>
  <c r="M99" i="16"/>
  <c r="J99" i="16"/>
  <c r="I99" i="16"/>
  <c r="K99" i="16"/>
  <c r="H99" i="16"/>
  <c r="M98" i="16"/>
  <c r="J98" i="16"/>
  <c r="I98" i="16"/>
  <c r="H98" i="16"/>
  <c r="M97" i="16"/>
  <c r="J97" i="16"/>
  <c r="I97" i="16"/>
  <c r="K97" i="16"/>
  <c r="H97" i="16"/>
  <c r="M96" i="16"/>
  <c r="J96" i="16"/>
  <c r="I96" i="16"/>
  <c r="H96" i="16"/>
  <c r="M95" i="16"/>
  <c r="J95" i="16"/>
  <c r="I95" i="16"/>
  <c r="K95" i="16"/>
  <c r="H95" i="16"/>
  <c r="M94" i="16"/>
  <c r="J94" i="16"/>
  <c r="I94" i="16"/>
  <c r="H94" i="16"/>
  <c r="M93" i="16"/>
  <c r="J93" i="16"/>
  <c r="I93" i="16"/>
  <c r="K93" i="16"/>
  <c r="H93" i="16"/>
  <c r="M92" i="16"/>
  <c r="J92" i="16"/>
  <c r="I92" i="16"/>
  <c r="H92" i="16"/>
  <c r="M91" i="16"/>
  <c r="J91" i="16"/>
  <c r="I91" i="16"/>
  <c r="K91" i="16"/>
  <c r="H91" i="16"/>
  <c r="M90" i="16"/>
  <c r="J90" i="16"/>
  <c r="I90" i="16"/>
  <c r="H90" i="16"/>
  <c r="M89" i="16"/>
  <c r="J89" i="16"/>
  <c r="I89" i="16"/>
  <c r="K89" i="16"/>
  <c r="H89" i="16"/>
  <c r="M88" i="16"/>
  <c r="J88" i="16"/>
  <c r="I88" i="16"/>
  <c r="H88" i="16"/>
  <c r="M87" i="16"/>
  <c r="J87" i="16"/>
  <c r="I87" i="16"/>
  <c r="K87" i="16"/>
  <c r="H87" i="16"/>
  <c r="M86" i="16"/>
  <c r="J86" i="16"/>
  <c r="I86" i="16"/>
  <c r="H86" i="16"/>
  <c r="M85" i="16"/>
  <c r="J85" i="16"/>
  <c r="I85" i="16"/>
  <c r="K85" i="16"/>
  <c r="H85" i="16"/>
  <c r="M84" i="16"/>
  <c r="J84" i="16"/>
  <c r="I84" i="16"/>
  <c r="H84" i="16"/>
  <c r="M83" i="16"/>
  <c r="J83" i="16"/>
  <c r="I83" i="16"/>
  <c r="K83" i="16"/>
  <c r="H83" i="16"/>
  <c r="M82" i="16"/>
  <c r="J82" i="16"/>
  <c r="I82" i="16"/>
  <c r="H82" i="16"/>
  <c r="M81" i="16"/>
  <c r="J81" i="16"/>
  <c r="I81" i="16"/>
  <c r="K81" i="16"/>
  <c r="H81" i="16"/>
  <c r="M80" i="16"/>
  <c r="J80" i="16"/>
  <c r="I80" i="16"/>
  <c r="H80" i="16"/>
  <c r="M79" i="16"/>
  <c r="J79" i="16"/>
  <c r="I79" i="16"/>
  <c r="K79" i="16"/>
  <c r="H79" i="16"/>
  <c r="M78" i="16"/>
  <c r="J78" i="16"/>
  <c r="I78" i="16"/>
  <c r="H78" i="16"/>
  <c r="M77" i="16"/>
  <c r="J77" i="16"/>
  <c r="I77" i="16"/>
  <c r="K77" i="16"/>
  <c r="H77" i="16"/>
  <c r="M76" i="16"/>
  <c r="J76" i="16"/>
  <c r="I76" i="16"/>
  <c r="H76" i="16"/>
  <c r="M75" i="16"/>
  <c r="J75" i="16"/>
  <c r="I75" i="16"/>
  <c r="K75" i="16"/>
  <c r="H75" i="16"/>
  <c r="M74" i="16"/>
  <c r="J74" i="16"/>
  <c r="I74" i="16"/>
  <c r="H74" i="16"/>
  <c r="M73" i="16"/>
  <c r="J73" i="16"/>
  <c r="I73" i="16"/>
  <c r="K73" i="16"/>
  <c r="H73" i="16"/>
  <c r="M72" i="16"/>
  <c r="J72" i="16"/>
  <c r="I72" i="16"/>
  <c r="H72" i="16"/>
  <c r="M71" i="16"/>
  <c r="J71" i="16"/>
  <c r="I71" i="16"/>
  <c r="K71" i="16"/>
  <c r="H71" i="16"/>
  <c r="M70" i="16"/>
  <c r="J70" i="16"/>
  <c r="I70" i="16"/>
  <c r="H70" i="16"/>
  <c r="M69" i="16"/>
  <c r="J69" i="16"/>
  <c r="I69" i="16"/>
  <c r="K69" i="16"/>
  <c r="H69" i="16"/>
  <c r="M68" i="16"/>
  <c r="J68" i="16"/>
  <c r="I68" i="16"/>
  <c r="H68" i="16"/>
  <c r="M67" i="16"/>
  <c r="J67" i="16"/>
  <c r="I67" i="16"/>
  <c r="H67" i="16"/>
  <c r="D9" i="16"/>
  <c r="K67" i="16"/>
  <c r="K68" i="16"/>
  <c r="K70" i="16"/>
  <c r="K72" i="16"/>
  <c r="L72" i="16"/>
  <c r="N72" i="16"/>
  <c r="K74" i="16"/>
  <c r="L74" i="16"/>
  <c r="N74" i="16"/>
  <c r="K76" i="16"/>
  <c r="L76" i="16"/>
  <c r="N76" i="16"/>
  <c r="K78" i="16"/>
  <c r="K80" i="16"/>
  <c r="L80" i="16"/>
  <c r="N80" i="16"/>
  <c r="K82" i="16"/>
  <c r="L82" i="16"/>
  <c r="N82" i="16"/>
  <c r="K84" i="16"/>
  <c r="L84" i="16"/>
  <c r="N84" i="16"/>
  <c r="K86" i="16"/>
  <c r="K88" i="16"/>
  <c r="L88" i="16"/>
  <c r="N88" i="16"/>
  <c r="K90" i="16"/>
  <c r="L90" i="16"/>
  <c r="N90" i="16"/>
  <c r="K92" i="16"/>
  <c r="L92" i="16"/>
  <c r="N92" i="16"/>
  <c r="K94" i="16"/>
  <c r="K96" i="16"/>
  <c r="L96" i="16"/>
  <c r="N96" i="16"/>
  <c r="K98" i="16"/>
  <c r="L98" i="16"/>
  <c r="N98" i="16"/>
  <c r="K100" i="16"/>
  <c r="L100" i="16"/>
  <c r="N100" i="16"/>
  <c r="K102" i="16"/>
  <c r="K104" i="16"/>
  <c r="L104" i="16"/>
  <c r="N104" i="16"/>
  <c r="K106" i="16"/>
  <c r="L106" i="16"/>
  <c r="N106" i="16"/>
  <c r="K108" i="16"/>
  <c r="L108" i="16"/>
  <c r="N108" i="16"/>
  <c r="K110" i="16"/>
  <c r="K112" i="16"/>
  <c r="L112" i="16"/>
  <c r="N112" i="16"/>
  <c r="K114" i="16"/>
  <c r="L114" i="16"/>
  <c r="N114" i="16"/>
  <c r="K116" i="16"/>
  <c r="L116" i="16"/>
  <c r="N116" i="16"/>
  <c r="K118" i="16"/>
  <c r="K120" i="16"/>
  <c r="L120" i="16"/>
  <c r="N120" i="16"/>
  <c r="K122" i="16"/>
  <c r="L122" i="16"/>
  <c r="N122" i="16"/>
  <c r="L118" i="16"/>
  <c r="N118" i="16"/>
  <c r="L110" i="16"/>
  <c r="N110" i="16"/>
  <c r="L102" i="16"/>
  <c r="N102" i="16"/>
  <c r="L94" i="16"/>
  <c r="N94" i="16"/>
  <c r="L86" i="16"/>
  <c r="N86" i="16"/>
  <c r="L78" i="16"/>
  <c r="N78" i="16"/>
  <c r="L70" i="16"/>
  <c r="N70" i="16"/>
  <c r="L67" i="16"/>
  <c r="N67" i="16"/>
  <c r="L68" i="16"/>
  <c r="N68" i="16"/>
  <c r="L69" i="16"/>
  <c r="N69" i="16"/>
  <c r="L71" i="16"/>
  <c r="N71" i="16"/>
  <c r="L73" i="16"/>
  <c r="N73" i="16"/>
  <c r="L75" i="16"/>
  <c r="N75" i="16"/>
  <c r="L77" i="16"/>
  <c r="N77" i="16"/>
  <c r="L79" i="16"/>
  <c r="N79" i="16"/>
  <c r="L81" i="16"/>
  <c r="N81" i="16"/>
  <c r="L83" i="16"/>
  <c r="N83" i="16"/>
  <c r="L85" i="16"/>
  <c r="N85" i="16"/>
  <c r="L87" i="16"/>
  <c r="N87" i="16"/>
  <c r="L89" i="16"/>
  <c r="N89" i="16"/>
  <c r="L91" i="16"/>
  <c r="N91" i="16"/>
  <c r="L93" i="16"/>
  <c r="N93" i="16"/>
  <c r="L95" i="16"/>
  <c r="N95" i="16"/>
  <c r="L97" i="16"/>
  <c r="N97" i="16"/>
  <c r="L99" i="16"/>
  <c r="N99" i="16"/>
  <c r="L101" i="16"/>
  <c r="N101" i="16"/>
  <c r="L103" i="16"/>
  <c r="N103" i="16"/>
  <c r="L105" i="16"/>
  <c r="N105" i="16"/>
  <c r="L107" i="16"/>
  <c r="N107" i="16"/>
  <c r="L109" i="16"/>
  <c r="N109" i="16"/>
  <c r="L111" i="16"/>
  <c r="N111" i="16"/>
  <c r="L113" i="16"/>
  <c r="N113" i="16"/>
  <c r="L115" i="16"/>
  <c r="N115" i="16"/>
  <c r="L117" i="16"/>
  <c r="N117" i="16"/>
  <c r="L119" i="16"/>
  <c r="N119" i="16"/>
  <c r="L121" i="16"/>
  <c r="N121" i="16"/>
  <c r="L123" i="16"/>
  <c r="N123" i="16"/>
  <c r="F22" i="12"/>
  <c r="G22" i="12"/>
  <c r="D5" i="12"/>
  <c r="E5" i="12"/>
  <c r="F5" i="12"/>
  <c r="G5" i="12"/>
  <c r="F6" i="12"/>
  <c r="G6" i="12"/>
  <c r="D10" i="12"/>
  <c r="E10" i="12"/>
  <c r="F10" i="12"/>
  <c r="G10" i="12"/>
  <c r="F11" i="12"/>
  <c r="G11" i="12"/>
  <c r="D15" i="12"/>
  <c r="E15" i="12"/>
  <c r="F15" i="12"/>
  <c r="G15" i="12"/>
  <c r="F16" i="12"/>
  <c r="G16" i="12"/>
  <c r="D20" i="12"/>
  <c r="E20" i="12"/>
  <c r="F20" i="12"/>
  <c r="G20" i="12"/>
  <c r="F21" i="12"/>
  <c r="G21" i="12"/>
  <c r="D45" i="12"/>
  <c r="E45" i="12"/>
  <c r="F45" i="12"/>
  <c r="G45" i="12"/>
  <c r="F46" i="12"/>
  <c r="G46" i="12"/>
  <c r="F47" i="12"/>
  <c r="G47" i="12"/>
  <c r="D50" i="12"/>
  <c r="E50" i="12"/>
  <c r="F50" i="12"/>
  <c r="G50" i="12"/>
  <c r="F51" i="12"/>
  <c r="G51" i="12"/>
  <c r="D55" i="12"/>
  <c r="E55" i="12"/>
  <c r="F55" i="12"/>
  <c r="G55" i="12"/>
  <c r="F56" i="12"/>
  <c r="G56" i="12"/>
  <c r="D60" i="12"/>
  <c r="E60" i="12"/>
  <c r="F60" i="12"/>
  <c r="G60" i="12"/>
  <c r="F61" i="12"/>
  <c r="G61" i="12"/>
  <c r="D39" i="14"/>
  <c r="E39" i="14"/>
  <c r="D40" i="14"/>
  <c r="E40" i="14"/>
  <c r="C10" i="13"/>
  <c r="D10" i="13"/>
  <c r="E10" i="13"/>
  <c r="F10" i="13"/>
  <c r="C7" i="13"/>
  <c r="D7" i="13"/>
  <c r="E7" i="13"/>
  <c r="F7" i="13"/>
  <c r="C11" i="13"/>
  <c r="D11" i="13"/>
  <c r="E11" i="13"/>
  <c r="F11" i="13"/>
  <c r="C9" i="13"/>
  <c r="D9" i="13"/>
  <c r="E9" i="13"/>
  <c r="F9" i="13"/>
  <c r="C12" i="13"/>
  <c r="D12" i="13"/>
  <c r="E12" i="13"/>
  <c r="F12" i="13"/>
  <c r="C5" i="13"/>
  <c r="D5" i="13"/>
  <c r="E5" i="13"/>
  <c r="F5" i="13"/>
  <c r="C13" i="13"/>
  <c r="D13" i="13"/>
  <c r="E13" i="13"/>
  <c r="F13" i="13"/>
  <c r="C14" i="13"/>
  <c r="D14" i="13"/>
  <c r="E14" i="13"/>
  <c r="F14" i="13"/>
  <c r="C6" i="13"/>
  <c r="D6" i="13"/>
  <c r="E6" i="13"/>
  <c r="F6" i="13"/>
  <c r="C15" i="13"/>
  <c r="D15" i="13"/>
  <c r="E15" i="13"/>
  <c r="F15" i="13"/>
  <c r="C8" i="13"/>
  <c r="D8" i="13"/>
  <c r="E8" i="13"/>
  <c r="F8" i="13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B1" i="5"/>
  <c r="C1" i="5"/>
  <c r="B2" i="5"/>
  <c r="C2" i="5"/>
  <c r="D2" i="5"/>
  <c r="E2" i="5"/>
  <c r="O2" i="5"/>
  <c r="P2" i="5"/>
  <c r="B3" i="5"/>
  <c r="C3" i="5"/>
  <c r="D3" i="5"/>
  <c r="E3" i="5"/>
  <c r="O3" i="5"/>
  <c r="P3" i="5"/>
  <c r="M3" i="5"/>
  <c r="B4" i="5"/>
  <c r="C4" i="5"/>
  <c r="D4" i="5"/>
  <c r="E4" i="5"/>
  <c r="O4" i="5"/>
  <c r="P4" i="5"/>
  <c r="B5" i="5"/>
  <c r="C5" i="5"/>
  <c r="D5" i="5"/>
  <c r="E5" i="5"/>
  <c r="O5" i="5"/>
  <c r="P5" i="5"/>
  <c r="M5" i="5"/>
  <c r="B6" i="5"/>
  <c r="C6" i="5"/>
  <c r="D6" i="5"/>
  <c r="E6" i="5"/>
  <c r="O6" i="5"/>
  <c r="P6" i="5"/>
  <c r="B7" i="5"/>
  <c r="C7" i="5"/>
  <c r="D7" i="5"/>
  <c r="E7" i="5"/>
  <c r="O7" i="5"/>
  <c r="P7" i="5"/>
  <c r="M7" i="5"/>
  <c r="B8" i="5"/>
  <c r="C8" i="5"/>
  <c r="D8" i="5"/>
  <c r="E8" i="5"/>
  <c r="O8" i="5"/>
  <c r="P8" i="5"/>
  <c r="B9" i="5"/>
  <c r="C9" i="5"/>
  <c r="D9" i="5"/>
  <c r="E9" i="5"/>
  <c r="O9" i="5"/>
  <c r="P9" i="5"/>
  <c r="M9" i="5"/>
  <c r="B10" i="5"/>
  <c r="C10" i="5"/>
  <c r="D10" i="5"/>
  <c r="E10" i="5"/>
  <c r="O10" i="5"/>
  <c r="M10" i="5"/>
  <c r="P10" i="5"/>
  <c r="B11" i="5"/>
  <c r="C11" i="5"/>
  <c r="D11" i="5"/>
  <c r="E11" i="5"/>
  <c r="O11" i="5"/>
  <c r="P11" i="5"/>
  <c r="B12" i="5"/>
  <c r="C12" i="5"/>
  <c r="D12" i="5"/>
  <c r="E12" i="5"/>
  <c r="O12" i="5"/>
  <c r="M12" i="5"/>
  <c r="P12" i="5"/>
  <c r="B13" i="5"/>
  <c r="C13" i="5"/>
  <c r="D13" i="5"/>
  <c r="E13" i="5"/>
  <c r="O13" i="5"/>
  <c r="P13" i="5"/>
  <c r="B14" i="5"/>
  <c r="C14" i="5"/>
  <c r="D14" i="5"/>
  <c r="E14" i="5"/>
  <c r="O14" i="5"/>
  <c r="M14" i="5"/>
  <c r="P14" i="5"/>
  <c r="B15" i="5"/>
  <c r="C15" i="5"/>
  <c r="D15" i="5"/>
  <c r="E15" i="5"/>
  <c r="O15" i="5"/>
  <c r="P15" i="5"/>
  <c r="B16" i="5"/>
  <c r="C16" i="5"/>
  <c r="D16" i="5"/>
  <c r="E16" i="5"/>
  <c r="O16" i="5"/>
  <c r="M16" i="5"/>
  <c r="P16" i="5"/>
  <c r="B17" i="5"/>
  <c r="C17" i="5"/>
  <c r="D17" i="5"/>
  <c r="E17" i="5"/>
  <c r="O17" i="5"/>
  <c r="P17" i="5"/>
  <c r="B18" i="5"/>
  <c r="C18" i="5"/>
  <c r="D18" i="5"/>
  <c r="E18" i="5"/>
  <c r="O18" i="5"/>
  <c r="M18" i="5"/>
  <c r="P18" i="5"/>
  <c r="B19" i="5"/>
  <c r="C19" i="5"/>
  <c r="D19" i="5"/>
  <c r="E19" i="5"/>
  <c r="O19" i="5"/>
  <c r="P19" i="5"/>
  <c r="B20" i="5"/>
  <c r="C20" i="5"/>
  <c r="D20" i="5"/>
  <c r="E20" i="5"/>
  <c r="O20" i="5"/>
  <c r="M20" i="5"/>
  <c r="P20" i="5"/>
  <c r="B21" i="5"/>
  <c r="C21" i="5"/>
  <c r="D21" i="5"/>
  <c r="E21" i="5"/>
  <c r="O21" i="5"/>
  <c r="P21" i="5"/>
  <c r="B22" i="5"/>
  <c r="C22" i="5"/>
  <c r="D22" i="5"/>
  <c r="E22" i="5"/>
  <c r="O22" i="5"/>
  <c r="M22" i="5"/>
  <c r="P22" i="5"/>
  <c r="B23" i="5"/>
  <c r="C23" i="5"/>
  <c r="D23" i="5"/>
  <c r="E23" i="5"/>
  <c r="O23" i="5"/>
  <c r="P23" i="5"/>
  <c r="B24" i="5"/>
  <c r="C24" i="5"/>
  <c r="D24" i="5"/>
  <c r="E24" i="5"/>
  <c r="O24" i="5"/>
  <c r="M24" i="5"/>
  <c r="P24" i="5"/>
  <c r="B25" i="5"/>
  <c r="C25" i="5"/>
  <c r="D25" i="5"/>
  <c r="E25" i="5"/>
  <c r="O25" i="5"/>
  <c r="P25" i="5"/>
  <c r="B26" i="5"/>
  <c r="C26" i="5"/>
  <c r="D26" i="5"/>
  <c r="E26" i="5"/>
  <c r="O26" i="5"/>
  <c r="M26" i="5"/>
  <c r="P26" i="5"/>
  <c r="B27" i="5"/>
  <c r="C27" i="5"/>
  <c r="D27" i="5"/>
  <c r="E27" i="5"/>
  <c r="O27" i="5"/>
  <c r="P27" i="5"/>
  <c r="B28" i="5"/>
  <c r="C28" i="5"/>
  <c r="D28" i="5"/>
  <c r="E28" i="5"/>
  <c r="O28" i="5"/>
  <c r="M28" i="5"/>
  <c r="P28" i="5"/>
  <c r="B29" i="5"/>
  <c r="C29" i="5"/>
  <c r="D29" i="5"/>
  <c r="E29" i="5"/>
  <c r="O29" i="5"/>
  <c r="P29" i="5"/>
  <c r="B30" i="5"/>
  <c r="C30" i="5"/>
  <c r="D30" i="5"/>
  <c r="E30" i="5"/>
  <c r="O30" i="5"/>
  <c r="M30" i="5"/>
  <c r="P30" i="5"/>
  <c r="B31" i="5"/>
  <c r="C31" i="5"/>
  <c r="D31" i="5"/>
  <c r="E31" i="5"/>
  <c r="O31" i="5"/>
  <c r="P31" i="5"/>
  <c r="B32" i="5"/>
  <c r="C32" i="5"/>
  <c r="D32" i="5"/>
  <c r="E32" i="5"/>
  <c r="O32" i="5"/>
  <c r="M32" i="5"/>
  <c r="P32" i="5"/>
  <c r="B33" i="5"/>
  <c r="C33" i="5"/>
  <c r="D33" i="5"/>
  <c r="E33" i="5"/>
  <c r="O33" i="5"/>
  <c r="P33" i="5"/>
  <c r="B34" i="5"/>
  <c r="C34" i="5"/>
  <c r="D34" i="5"/>
  <c r="E34" i="5"/>
  <c r="O34" i="5"/>
  <c r="M34" i="5"/>
  <c r="P34" i="5"/>
  <c r="B35" i="5"/>
  <c r="C35" i="5"/>
  <c r="D35" i="5"/>
  <c r="E35" i="5"/>
  <c r="O35" i="5"/>
  <c r="P35" i="5"/>
  <c r="B36" i="5"/>
  <c r="C36" i="5"/>
  <c r="D36" i="5"/>
  <c r="E36" i="5"/>
  <c r="O36" i="5"/>
  <c r="M36" i="5"/>
  <c r="P36" i="5"/>
  <c r="B37" i="5"/>
  <c r="C37" i="5"/>
  <c r="D37" i="5"/>
  <c r="E37" i="5"/>
  <c r="O37" i="5"/>
  <c r="M37" i="5"/>
  <c r="P37" i="5"/>
  <c r="B38" i="5"/>
  <c r="C38" i="5"/>
  <c r="D38" i="5"/>
  <c r="E38" i="5"/>
  <c r="O38" i="5"/>
  <c r="M38" i="5"/>
  <c r="P38" i="5"/>
  <c r="B39" i="5"/>
  <c r="C39" i="5"/>
  <c r="D39" i="5"/>
  <c r="E39" i="5"/>
  <c r="O39" i="5"/>
  <c r="P39" i="5"/>
  <c r="B40" i="5"/>
  <c r="C40" i="5"/>
  <c r="D40" i="5"/>
  <c r="E40" i="5"/>
  <c r="O40" i="5"/>
  <c r="P40" i="5"/>
  <c r="B41" i="5"/>
  <c r="C41" i="5"/>
  <c r="D41" i="5"/>
  <c r="E41" i="5"/>
  <c r="O41" i="5"/>
  <c r="M41" i="5"/>
  <c r="P41" i="5"/>
  <c r="B42" i="5"/>
  <c r="C42" i="5"/>
  <c r="D42" i="5"/>
  <c r="E42" i="5"/>
  <c r="O42" i="5"/>
  <c r="P42" i="5"/>
  <c r="B43" i="5"/>
  <c r="C43" i="5"/>
  <c r="D43" i="5"/>
  <c r="E43" i="5"/>
  <c r="O43" i="5"/>
  <c r="M43" i="5"/>
  <c r="P43" i="5"/>
  <c r="B44" i="5"/>
  <c r="C44" i="5"/>
  <c r="D44" i="5"/>
  <c r="E44" i="5"/>
  <c r="O44" i="5"/>
  <c r="P44" i="5"/>
  <c r="B45" i="5"/>
  <c r="C45" i="5"/>
  <c r="D45" i="5"/>
  <c r="E45" i="5"/>
  <c r="O45" i="5"/>
  <c r="M45" i="5"/>
  <c r="P45" i="5"/>
  <c r="B46" i="5"/>
  <c r="C46" i="5"/>
  <c r="D46" i="5"/>
  <c r="E46" i="5"/>
  <c r="O46" i="5"/>
  <c r="P46" i="5"/>
  <c r="B47" i="5"/>
  <c r="C47" i="5"/>
  <c r="D47" i="5"/>
  <c r="E47" i="5"/>
  <c r="O47" i="5"/>
  <c r="M47" i="5"/>
  <c r="P47" i="5"/>
  <c r="B48" i="5"/>
  <c r="C48" i="5"/>
  <c r="D48" i="5"/>
  <c r="E48" i="5"/>
  <c r="O48" i="5"/>
  <c r="P48" i="5"/>
  <c r="B49" i="5"/>
  <c r="C49" i="5"/>
  <c r="D49" i="5"/>
  <c r="E49" i="5"/>
  <c r="O49" i="5"/>
  <c r="M49" i="5"/>
  <c r="P49" i="5"/>
  <c r="B50" i="5"/>
  <c r="C50" i="5"/>
  <c r="D50" i="5"/>
  <c r="E50" i="5"/>
  <c r="O50" i="5"/>
  <c r="P50" i="5"/>
  <c r="B51" i="5"/>
  <c r="C51" i="5"/>
  <c r="D51" i="5"/>
  <c r="E51" i="5"/>
  <c r="O51" i="5"/>
  <c r="M51" i="5"/>
  <c r="P51" i="5"/>
  <c r="B52" i="5"/>
  <c r="C52" i="5"/>
  <c r="D52" i="5"/>
  <c r="E52" i="5"/>
  <c r="O52" i="5"/>
  <c r="P52" i="5"/>
  <c r="B53" i="5"/>
  <c r="C53" i="5"/>
  <c r="D53" i="5"/>
  <c r="E53" i="5"/>
  <c r="O53" i="5"/>
  <c r="M53" i="5"/>
  <c r="P53" i="5"/>
  <c r="B54" i="5"/>
  <c r="C54" i="5"/>
  <c r="D54" i="5"/>
  <c r="E54" i="5"/>
  <c r="O54" i="5"/>
  <c r="P54" i="5"/>
  <c r="O55" i="5"/>
  <c r="M55" i="5"/>
  <c r="P55" i="5"/>
  <c r="O56" i="5"/>
  <c r="P56" i="5"/>
  <c r="M56" i="5"/>
  <c r="O57" i="5"/>
  <c r="M57" i="5"/>
  <c r="P57" i="5"/>
  <c r="O58" i="5"/>
  <c r="P58" i="5"/>
  <c r="M58" i="5"/>
  <c r="O59" i="5"/>
  <c r="M59" i="5"/>
  <c r="P59" i="5"/>
  <c r="O60" i="5"/>
  <c r="P60" i="5"/>
  <c r="M60" i="5"/>
  <c r="O61" i="5"/>
  <c r="M61" i="5"/>
  <c r="P61" i="5"/>
  <c r="O62" i="5"/>
  <c r="P62" i="5"/>
  <c r="M62" i="5"/>
  <c r="O63" i="5"/>
  <c r="M63" i="5"/>
  <c r="P63" i="5"/>
  <c r="O64" i="5"/>
  <c r="P64" i="5"/>
  <c r="M64" i="5"/>
  <c r="O65" i="5"/>
  <c r="M65" i="5"/>
  <c r="P65" i="5"/>
  <c r="O66" i="5"/>
  <c r="P66" i="5"/>
  <c r="M66" i="5"/>
  <c r="O67" i="5"/>
  <c r="M67" i="5"/>
  <c r="P67" i="5"/>
  <c r="O68" i="5"/>
  <c r="P68" i="5"/>
  <c r="M68" i="5"/>
  <c r="O69" i="5"/>
  <c r="M69" i="5"/>
  <c r="P69" i="5"/>
  <c r="O70" i="5"/>
  <c r="P70" i="5"/>
  <c r="M70" i="5"/>
  <c r="O71" i="5"/>
  <c r="M71" i="5"/>
  <c r="P71" i="5"/>
  <c r="O72" i="5"/>
  <c r="P72" i="5"/>
  <c r="M72" i="5"/>
  <c r="O73" i="5"/>
  <c r="M73" i="5"/>
  <c r="P73" i="5"/>
  <c r="O74" i="5"/>
  <c r="P74" i="5"/>
  <c r="M74" i="5"/>
  <c r="O75" i="5"/>
  <c r="M75" i="5"/>
  <c r="P75" i="5"/>
  <c r="O76" i="5"/>
  <c r="P76" i="5"/>
  <c r="M76" i="5"/>
  <c r="O77" i="5"/>
  <c r="M77" i="5"/>
  <c r="P77" i="5"/>
  <c r="O78" i="5"/>
  <c r="P78" i="5"/>
  <c r="M78" i="5"/>
  <c r="O79" i="5"/>
  <c r="M79" i="5"/>
  <c r="P79" i="5"/>
  <c r="O80" i="5"/>
  <c r="P80" i="5"/>
  <c r="M80" i="5"/>
  <c r="O81" i="5"/>
  <c r="M81" i="5"/>
  <c r="P81" i="5"/>
  <c r="O82" i="5"/>
  <c r="P82" i="5"/>
  <c r="M82" i="5"/>
  <c r="O83" i="5"/>
  <c r="M83" i="5"/>
  <c r="P83" i="5"/>
  <c r="O84" i="5"/>
  <c r="P84" i="5"/>
  <c r="M84" i="5"/>
  <c r="O85" i="5"/>
  <c r="M85" i="5"/>
  <c r="P85" i="5"/>
  <c r="O86" i="5"/>
  <c r="P86" i="5"/>
  <c r="M86" i="5"/>
  <c r="O87" i="5"/>
  <c r="P87" i="5"/>
  <c r="O88" i="5"/>
  <c r="M88" i="5"/>
  <c r="P88" i="5"/>
  <c r="O89" i="5"/>
  <c r="P89" i="5"/>
  <c r="M89" i="5"/>
  <c r="O90" i="5"/>
  <c r="M90" i="5"/>
  <c r="P90" i="5"/>
  <c r="O91" i="5"/>
  <c r="P91" i="5"/>
  <c r="M91" i="5"/>
  <c r="O92" i="5"/>
  <c r="M92" i="5"/>
  <c r="P92" i="5"/>
  <c r="O93" i="5"/>
  <c r="P93" i="5"/>
  <c r="M93" i="5"/>
  <c r="O94" i="5"/>
  <c r="M94" i="5"/>
  <c r="P94" i="5"/>
  <c r="O95" i="5"/>
  <c r="P95" i="5"/>
  <c r="M95" i="5"/>
  <c r="O96" i="5"/>
  <c r="M96" i="5"/>
  <c r="P96" i="5"/>
  <c r="O97" i="5"/>
  <c r="P97" i="5"/>
  <c r="M97" i="5"/>
  <c r="O98" i="5"/>
  <c r="M98" i="5"/>
  <c r="P98" i="5"/>
  <c r="O99" i="5"/>
  <c r="P99" i="5"/>
  <c r="M99" i="5"/>
  <c r="O100" i="5"/>
  <c r="M100" i="5"/>
  <c r="P100" i="5"/>
  <c r="O101" i="5"/>
  <c r="P101" i="5"/>
  <c r="M101" i="5"/>
  <c r="O102" i="5"/>
  <c r="M102" i="5"/>
  <c r="P102" i="5"/>
  <c r="O103" i="5"/>
  <c r="P103" i="5"/>
  <c r="M103" i="5"/>
  <c r="O104" i="5"/>
  <c r="M104" i="5"/>
  <c r="P104" i="5"/>
  <c r="O105" i="5"/>
  <c r="P105" i="5"/>
  <c r="M105" i="5"/>
  <c r="O106" i="5"/>
  <c r="M106" i="5"/>
  <c r="P106" i="5"/>
  <c r="O107" i="5"/>
  <c r="P107" i="5"/>
  <c r="M107" i="5"/>
  <c r="O108" i="5"/>
  <c r="M108" i="5"/>
  <c r="P108" i="5"/>
  <c r="O109" i="5"/>
  <c r="P109" i="5"/>
  <c r="M109" i="5"/>
  <c r="O110" i="5"/>
  <c r="M110" i="5"/>
  <c r="P110" i="5"/>
  <c r="O111" i="5"/>
  <c r="P111" i="5"/>
  <c r="M111" i="5"/>
  <c r="B1" i="4"/>
  <c r="C1" i="4"/>
  <c r="B2" i="4"/>
  <c r="C2" i="4"/>
  <c r="D2" i="4"/>
  <c r="E2" i="4"/>
  <c r="O2" i="4"/>
  <c r="M2" i="4"/>
  <c r="P2" i="4"/>
  <c r="B3" i="4"/>
  <c r="C3" i="4"/>
  <c r="D3" i="4"/>
  <c r="E3" i="4"/>
  <c r="O3" i="4"/>
  <c r="P3" i="4"/>
  <c r="B4" i="4"/>
  <c r="C4" i="4"/>
  <c r="D4" i="4"/>
  <c r="E4" i="4"/>
  <c r="O4" i="4"/>
  <c r="M4" i="4"/>
  <c r="P4" i="4"/>
  <c r="B5" i="4"/>
  <c r="C5" i="4"/>
  <c r="D5" i="4"/>
  <c r="E5" i="4"/>
  <c r="O5" i="4"/>
  <c r="P5" i="4"/>
  <c r="B6" i="4"/>
  <c r="C6" i="4"/>
  <c r="D6" i="4"/>
  <c r="E6" i="4"/>
  <c r="O6" i="4"/>
  <c r="M6" i="4"/>
  <c r="P6" i="4"/>
  <c r="B7" i="4"/>
  <c r="C7" i="4"/>
  <c r="D7" i="4"/>
  <c r="E7" i="4"/>
  <c r="O7" i="4"/>
  <c r="P7" i="4"/>
  <c r="B8" i="4"/>
  <c r="C8" i="4"/>
  <c r="D8" i="4"/>
  <c r="E8" i="4"/>
  <c r="O8" i="4"/>
  <c r="M8" i="4"/>
  <c r="P8" i="4"/>
  <c r="B9" i="4"/>
  <c r="C9" i="4"/>
  <c r="D9" i="4"/>
  <c r="E9" i="4"/>
  <c r="O9" i="4"/>
  <c r="P9" i="4"/>
  <c r="B10" i="4"/>
  <c r="C10" i="4"/>
  <c r="D10" i="4"/>
  <c r="E10" i="4"/>
  <c r="O10" i="4"/>
  <c r="P10" i="4"/>
  <c r="N10" i="4"/>
  <c r="I22" i="7"/>
  <c r="B11" i="4"/>
  <c r="C11" i="4"/>
  <c r="D11" i="4"/>
  <c r="E11" i="4"/>
  <c r="O11" i="4"/>
  <c r="P11" i="4"/>
  <c r="M11" i="4"/>
  <c r="B12" i="4"/>
  <c r="C12" i="4"/>
  <c r="D12" i="4"/>
  <c r="E12" i="4"/>
  <c r="O12" i="4"/>
  <c r="P12" i="4"/>
  <c r="B13" i="4"/>
  <c r="C13" i="4"/>
  <c r="D13" i="4"/>
  <c r="E13" i="4"/>
  <c r="O13" i="4"/>
  <c r="P13" i="4"/>
  <c r="M13" i="4"/>
  <c r="B14" i="4"/>
  <c r="C14" i="4"/>
  <c r="D14" i="4"/>
  <c r="E14" i="4"/>
  <c r="O14" i="4"/>
  <c r="P14" i="4"/>
  <c r="B15" i="4"/>
  <c r="C15" i="4"/>
  <c r="D15" i="4"/>
  <c r="E15" i="4"/>
  <c r="O15" i="4"/>
  <c r="P15" i="4"/>
  <c r="M15" i="4"/>
  <c r="B16" i="4"/>
  <c r="C16" i="4"/>
  <c r="D16" i="4"/>
  <c r="E16" i="4"/>
  <c r="O16" i="4"/>
  <c r="P16" i="4"/>
  <c r="B17" i="4"/>
  <c r="C17" i="4"/>
  <c r="D17" i="4"/>
  <c r="E17" i="4"/>
  <c r="O17" i="4"/>
  <c r="P17" i="4"/>
  <c r="M17" i="4"/>
  <c r="B18" i="4"/>
  <c r="C18" i="4"/>
  <c r="D18" i="4"/>
  <c r="E18" i="4"/>
  <c r="O18" i="4"/>
  <c r="P18" i="4"/>
  <c r="B19" i="4"/>
  <c r="C19" i="4"/>
  <c r="D19" i="4"/>
  <c r="E19" i="4"/>
  <c r="O19" i="4"/>
  <c r="P19" i="4"/>
  <c r="B20" i="4"/>
  <c r="C20" i="4"/>
  <c r="D20" i="4"/>
  <c r="E20" i="4"/>
  <c r="O20" i="4"/>
  <c r="M20" i="4"/>
  <c r="P20" i="4"/>
  <c r="B21" i="4"/>
  <c r="C21" i="4"/>
  <c r="D21" i="4"/>
  <c r="E21" i="4"/>
  <c r="O21" i="4"/>
  <c r="P21" i="4"/>
  <c r="B22" i="4"/>
  <c r="C22" i="4"/>
  <c r="D22" i="4"/>
  <c r="E22" i="4"/>
  <c r="O22" i="4"/>
  <c r="M22" i="4"/>
  <c r="P22" i="4"/>
  <c r="B23" i="4"/>
  <c r="C23" i="4"/>
  <c r="D23" i="4"/>
  <c r="E23" i="4"/>
  <c r="O23" i="4"/>
  <c r="P23" i="4"/>
  <c r="B24" i="4"/>
  <c r="C24" i="4"/>
  <c r="D24" i="4"/>
  <c r="E24" i="4"/>
  <c r="O24" i="4"/>
  <c r="M24" i="4"/>
  <c r="P24" i="4"/>
  <c r="B25" i="4"/>
  <c r="C25" i="4"/>
  <c r="D25" i="4"/>
  <c r="E25" i="4"/>
  <c r="O25" i="4"/>
  <c r="P25" i="4"/>
  <c r="B26" i="4"/>
  <c r="C26" i="4"/>
  <c r="D26" i="4"/>
  <c r="E26" i="4"/>
  <c r="O26" i="4"/>
  <c r="M26" i="4"/>
  <c r="P26" i="4"/>
  <c r="B27" i="4"/>
  <c r="C27" i="4"/>
  <c r="D27" i="4"/>
  <c r="E27" i="4"/>
  <c r="O27" i="4"/>
  <c r="P27" i="4"/>
  <c r="B28" i="4"/>
  <c r="C28" i="4"/>
  <c r="D28" i="4"/>
  <c r="E28" i="4"/>
  <c r="O28" i="4"/>
  <c r="M28" i="4"/>
  <c r="P28" i="4"/>
  <c r="B29" i="4"/>
  <c r="C29" i="4"/>
  <c r="D29" i="4"/>
  <c r="E29" i="4"/>
  <c r="O29" i="4"/>
  <c r="P29" i="4"/>
  <c r="B30" i="4"/>
  <c r="C30" i="4"/>
  <c r="D30" i="4"/>
  <c r="E30" i="4"/>
  <c r="O30" i="4"/>
  <c r="M30" i="4"/>
  <c r="P30" i="4"/>
  <c r="B31" i="4"/>
  <c r="C31" i="4"/>
  <c r="D31" i="4"/>
  <c r="E31" i="4"/>
  <c r="O31" i="4"/>
  <c r="P31" i="4"/>
  <c r="B32" i="4"/>
  <c r="C32" i="4"/>
  <c r="D32" i="4"/>
  <c r="E32" i="4"/>
  <c r="O32" i="4"/>
  <c r="M32" i="4"/>
  <c r="P32" i="4"/>
  <c r="B33" i="4"/>
  <c r="C33" i="4"/>
  <c r="D33" i="4"/>
  <c r="E33" i="4"/>
  <c r="O33" i="4"/>
  <c r="P33" i="4"/>
  <c r="B34" i="4"/>
  <c r="C34" i="4"/>
  <c r="D34" i="4"/>
  <c r="E34" i="4"/>
  <c r="O34" i="4"/>
  <c r="M34" i="4"/>
  <c r="P34" i="4"/>
  <c r="B35" i="4"/>
  <c r="C35" i="4"/>
  <c r="D35" i="4"/>
  <c r="E35" i="4"/>
  <c r="O35" i="4"/>
  <c r="P35" i="4"/>
  <c r="B36" i="4"/>
  <c r="C36" i="4"/>
  <c r="D36" i="4"/>
  <c r="E36" i="4"/>
  <c r="O36" i="4"/>
  <c r="M36" i="4"/>
  <c r="P36" i="4"/>
  <c r="B37" i="4"/>
  <c r="C37" i="4"/>
  <c r="D37" i="4"/>
  <c r="E37" i="4"/>
  <c r="O37" i="4"/>
  <c r="P37" i="4"/>
  <c r="B38" i="4"/>
  <c r="C38" i="4"/>
  <c r="D38" i="4"/>
  <c r="E38" i="4"/>
  <c r="O38" i="4"/>
  <c r="M38" i="4"/>
  <c r="P38" i="4"/>
  <c r="B39" i="4"/>
  <c r="C39" i="4"/>
  <c r="D39" i="4"/>
  <c r="E39" i="4"/>
  <c r="O39" i="4"/>
  <c r="P39" i="4"/>
  <c r="B40" i="4"/>
  <c r="C40" i="4"/>
  <c r="D40" i="4"/>
  <c r="E40" i="4"/>
  <c r="O40" i="4"/>
  <c r="M40" i="4"/>
  <c r="P40" i="4"/>
  <c r="B41" i="4"/>
  <c r="C41" i="4"/>
  <c r="D41" i="4"/>
  <c r="E41" i="4"/>
  <c r="O41" i="4"/>
  <c r="P41" i="4"/>
  <c r="B42" i="4"/>
  <c r="C42" i="4"/>
  <c r="D42" i="4"/>
  <c r="E42" i="4"/>
  <c r="O42" i="4"/>
  <c r="M42" i="4"/>
  <c r="P42" i="4"/>
  <c r="B43" i="4"/>
  <c r="C43" i="4"/>
  <c r="D43" i="4"/>
  <c r="E43" i="4"/>
  <c r="O43" i="4"/>
  <c r="P43" i="4"/>
  <c r="B44" i="4"/>
  <c r="C44" i="4"/>
  <c r="D44" i="4"/>
  <c r="E44" i="4"/>
  <c r="O44" i="4"/>
  <c r="M44" i="4"/>
  <c r="P44" i="4"/>
  <c r="B45" i="4"/>
  <c r="C45" i="4"/>
  <c r="D45" i="4"/>
  <c r="E45" i="4"/>
  <c r="O45" i="4"/>
  <c r="P45" i="4"/>
  <c r="B46" i="4"/>
  <c r="C46" i="4"/>
  <c r="D46" i="4"/>
  <c r="E46" i="4"/>
  <c r="O46" i="4"/>
  <c r="M46" i="4"/>
  <c r="P46" i="4"/>
  <c r="B47" i="4"/>
  <c r="C47" i="4"/>
  <c r="D47" i="4"/>
  <c r="E47" i="4"/>
  <c r="O47" i="4"/>
  <c r="P47" i="4"/>
  <c r="B48" i="4"/>
  <c r="C48" i="4"/>
  <c r="D48" i="4"/>
  <c r="E48" i="4"/>
  <c r="O48" i="4"/>
  <c r="M48" i="4"/>
  <c r="P48" i="4"/>
  <c r="B49" i="4"/>
  <c r="C49" i="4"/>
  <c r="D49" i="4"/>
  <c r="E49" i="4"/>
  <c r="O49" i="4"/>
  <c r="P49" i="4"/>
  <c r="B50" i="4"/>
  <c r="C50" i="4"/>
  <c r="D50" i="4"/>
  <c r="E50" i="4"/>
  <c r="O50" i="4"/>
  <c r="M50" i="4"/>
  <c r="P50" i="4"/>
  <c r="B51" i="4"/>
  <c r="C51" i="4"/>
  <c r="D51" i="4"/>
  <c r="E51" i="4"/>
  <c r="O51" i="4"/>
  <c r="P51" i="4"/>
  <c r="B52" i="4"/>
  <c r="C52" i="4"/>
  <c r="D52" i="4"/>
  <c r="E52" i="4"/>
  <c r="O52" i="4"/>
  <c r="M52" i="4"/>
  <c r="P52" i="4"/>
  <c r="B53" i="4"/>
  <c r="C53" i="4"/>
  <c r="D53" i="4"/>
  <c r="E53" i="4"/>
  <c r="O53" i="4"/>
  <c r="P53" i="4"/>
  <c r="B54" i="4"/>
  <c r="C54" i="4"/>
  <c r="D54" i="4"/>
  <c r="E54" i="4"/>
  <c r="O54" i="4"/>
  <c r="M54" i="4"/>
  <c r="P54" i="4"/>
  <c r="O55" i="4"/>
  <c r="P55" i="4"/>
  <c r="M55" i="4"/>
  <c r="O56" i="4"/>
  <c r="M56" i="4"/>
  <c r="P56" i="4"/>
  <c r="O57" i="4"/>
  <c r="P57" i="4"/>
  <c r="M57" i="4"/>
  <c r="O58" i="4"/>
  <c r="M58" i="4"/>
  <c r="P58" i="4"/>
  <c r="O59" i="4"/>
  <c r="P59" i="4"/>
  <c r="M59" i="4"/>
  <c r="O60" i="4"/>
  <c r="M60" i="4"/>
  <c r="P60" i="4"/>
  <c r="O61" i="4"/>
  <c r="P61" i="4"/>
  <c r="M61" i="4"/>
  <c r="O62" i="4"/>
  <c r="M62" i="4"/>
  <c r="P62" i="4"/>
  <c r="O63" i="4"/>
  <c r="P63" i="4"/>
  <c r="M63" i="4"/>
  <c r="O64" i="4"/>
  <c r="M64" i="4"/>
  <c r="P64" i="4"/>
  <c r="O65" i="4"/>
  <c r="P65" i="4"/>
  <c r="M65" i="4"/>
  <c r="O66" i="4"/>
  <c r="M66" i="4"/>
  <c r="P66" i="4"/>
  <c r="O67" i="4"/>
  <c r="P67" i="4"/>
  <c r="M67" i="4"/>
  <c r="O68" i="4"/>
  <c r="M68" i="4"/>
  <c r="P68" i="4"/>
  <c r="O69" i="4"/>
  <c r="P69" i="4"/>
  <c r="M69" i="4"/>
  <c r="O70" i="4"/>
  <c r="M70" i="4"/>
  <c r="P70" i="4"/>
  <c r="O71" i="4"/>
  <c r="P71" i="4"/>
  <c r="M71" i="4"/>
  <c r="O72" i="4"/>
  <c r="M72" i="4"/>
  <c r="P72" i="4"/>
  <c r="O73" i="4"/>
  <c r="P73" i="4"/>
  <c r="M73" i="4"/>
  <c r="O74" i="4"/>
  <c r="M74" i="4"/>
  <c r="P74" i="4"/>
  <c r="O75" i="4"/>
  <c r="P75" i="4"/>
  <c r="M75" i="4"/>
  <c r="O76" i="4"/>
  <c r="M76" i="4"/>
  <c r="P76" i="4"/>
  <c r="O77" i="4"/>
  <c r="P77" i="4"/>
  <c r="M77" i="4"/>
  <c r="O78" i="4"/>
  <c r="M78" i="4"/>
  <c r="P78" i="4"/>
  <c r="O79" i="4"/>
  <c r="P79" i="4"/>
  <c r="M79" i="4"/>
  <c r="O80" i="4"/>
  <c r="M80" i="4"/>
  <c r="P80" i="4"/>
  <c r="O81" i="4"/>
  <c r="P81" i="4"/>
  <c r="M81" i="4"/>
  <c r="O82" i="4"/>
  <c r="M82" i="4"/>
  <c r="P82" i="4"/>
  <c r="O83" i="4"/>
  <c r="P83" i="4"/>
  <c r="M83" i="4"/>
  <c r="O84" i="4"/>
  <c r="M84" i="4"/>
  <c r="P84" i="4"/>
  <c r="O85" i="4"/>
  <c r="P85" i="4"/>
  <c r="M85" i="4"/>
  <c r="O86" i="4"/>
  <c r="M86" i="4"/>
  <c r="P86" i="4"/>
  <c r="O87" i="4"/>
  <c r="P87" i="4"/>
  <c r="M87" i="4"/>
  <c r="O88" i="4"/>
  <c r="M88" i="4"/>
  <c r="P88" i="4"/>
  <c r="O89" i="4"/>
  <c r="P89" i="4"/>
  <c r="M89" i="4"/>
  <c r="O90" i="4"/>
  <c r="M90" i="4"/>
  <c r="P90" i="4"/>
  <c r="O91" i="4"/>
  <c r="P91" i="4"/>
  <c r="M91" i="4"/>
  <c r="O92" i="4"/>
  <c r="M92" i="4"/>
  <c r="P92" i="4"/>
  <c r="O93" i="4"/>
  <c r="P93" i="4"/>
  <c r="M93" i="4"/>
  <c r="O94" i="4"/>
  <c r="M94" i="4"/>
  <c r="P94" i="4"/>
  <c r="O95" i="4"/>
  <c r="P95" i="4"/>
  <c r="M95" i="4"/>
  <c r="O96" i="4"/>
  <c r="M96" i="4"/>
  <c r="P96" i="4"/>
  <c r="O97" i="4"/>
  <c r="P97" i="4"/>
  <c r="M97" i="4"/>
  <c r="O98" i="4"/>
  <c r="M98" i="4"/>
  <c r="P98" i="4"/>
  <c r="O99" i="4"/>
  <c r="P99" i="4"/>
  <c r="M99" i="4"/>
  <c r="O100" i="4"/>
  <c r="M100" i="4"/>
  <c r="P100" i="4"/>
  <c r="O101" i="4"/>
  <c r="P101" i="4"/>
  <c r="M101" i="4"/>
  <c r="O102" i="4"/>
  <c r="M102" i="4"/>
  <c r="P102" i="4"/>
  <c r="O103" i="4"/>
  <c r="P103" i="4"/>
  <c r="M103" i="4"/>
  <c r="O104" i="4"/>
  <c r="M104" i="4"/>
  <c r="P104" i="4"/>
  <c r="O105" i="4"/>
  <c r="P105" i="4"/>
  <c r="M105" i="4"/>
  <c r="O106" i="4"/>
  <c r="M106" i="4"/>
  <c r="P106" i="4"/>
  <c r="O107" i="4"/>
  <c r="P107" i="4"/>
  <c r="M107" i="4"/>
  <c r="O108" i="4"/>
  <c r="M108" i="4"/>
  <c r="P108" i="4"/>
  <c r="O109" i="4"/>
  <c r="P109" i="4"/>
  <c r="M109" i="4"/>
  <c r="O110" i="4"/>
  <c r="P110" i="4"/>
  <c r="O111" i="4"/>
  <c r="M111" i="4"/>
  <c r="P111" i="4"/>
  <c r="B1" i="1"/>
  <c r="C1" i="1"/>
  <c r="B2" i="1"/>
  <c r="C2" i="1"/>
  <c r="D2" i="1"/>
  <c r="E2" i="1"/>
  <c r="O2" i="1"/>
  <c r="P2" i="1"/>
  <c r="B3" i="1"/>
  <c r="C3" i="1"/>
  <c r="D3" i="1"/>
  <c r="E3" i="1"/>
  <c r="O3" i="1"/>
  <c r="P3" i="1"/>
  <c r="B4" i="1"/>
  <c r="C4" i="1"/>
  <c r="D4" i="1"/>
  <c r="E4" i="1"/>
  <c r="O4" i="1"/>
  <c r="M4" i="1"/>
  <c r="P4" i="1"/>
  <c r="B5" i="1"/>
  <c r="C5" i="1"/>
  <c r="D5" i="1"/>
  <c r="E5" i="1"/>
  <c r="O5" i="1"/>
  <c r="P5" i="1"/>
  <c r="B6" i="1"/>
  <c r="C6" i="1"/>
  <c r="D6" i="1"/>
  <c r="E6" i="1"/>
  <c r="O6" i="1"/>
  <c r="M6" i="1"/>
  <c r="P6" i="1"/>
  <c r="B7" i="1"/>
  <c r="C7" i="1"/>
  <c r="D7" i="1"/>
  <c r="E7" i="1"/>
  <c r="O7" i="1"/>
  <c r="P7" i="1"/>
  <c r="B8" i="1"/>
  <c r="C8" i="1"/>
  <c r="D8" i="1"/>
  <c r="E8" i="1"/>
  <c r="O8" i="1"/>
  <c r="P8" i="1"/>
  <c r="B9" i="1"/>
  <c r="C9" i="1"/>
  <c r="D9" i="1"/>
  <c r="E9" i="1"/>
  <c r="O9" i="1"/>
  <c r="P9" i="1"/>
  <c r="B10" i="1"/>
  <c r="C10" i="1"/>
  <c r="D10" i="1"/>
  <c r="E10" i="1"/>
  <c r="O10" i="1"/>
  <c r="M10" i="1"/>
  <c r="P10" i="1"/>
  <c r="B11" i="1"/>
  <c r="C11" i="1"/>
  <c r="D11" i="1"/>
  <c r="E11" i="1"/>
  <c r="O11" i="1"/>
  <c r="P11" i="1"/>
  <c r="B12" i="1"/>
  <c r="C12" i="1"/>
  <c r="D12" i="1"/>
  <c r="E12" i="1"/>
  <c r="O12" i="1"/>
  <c r="P12" i="1"/>
  <c r="B13" i="1"/>
  <c r="C13" i="1"/>
  <c r="D13" i="1"/>
  <c r="E13" i="1"/>
  <c r="O13" i="1"/>
  <c r="N13" i="1"/>
  <c r="H25" i="7"/>
  <c r="P13" i="1"/>
  <c r="B14" i="1"/>
  <c r="C14" i="1"/>
  <c r="D14" i="1"/>
  <c r="E14" i="1"/>
  <c r="O14" i="1"/>
  <c r="P14" i="1"/>
  <c r="B15" i="1"/>
  <c r="C15" i="1"/>
  <c r="D15" i="1"/>
  <c r="E15" i="1"/>
  <c r="O15" i="1"/>
  <c r="P15" i="1"/>
  <c r="B16" i="1"/>
  <c r="C16" i="1"/>
  <c r="D16" i="1"/>
  <c r="E16" i="1"/>
  <c r="O16" i="1"/>
  <c r="P16" i="1"/>
  <c r="B17" i="1"/>
  <c r="C17" i="1"/>
  <c r="D17" i="1"/>
  <c r="E17" i="1"/>
  <c r="O17" i="1"/>
  <c r="P17" i="1"/>
  <c r="B18" i="1"/>
  <c r="C18" i="1"/>
  <c r="D18" i="1"/>
  <c r="E18" i="1"/>
  <c r="O18" i="1"/>
  <c r="P18" i="1"/>
  <c r="N18" i="1"/>
  <c r="H30" i="7"/>
  <c r="B19" i="1"/>
  <c r="C19" i="1"/>
  <c r="D19" i="1"/>
  <c r="E19" i="1"/>
  <c r="O19" i="1"/>
  <c r="M19" i="1"/>
  <c r="P19" i="1"/>
  <c r="B20" i="1"/>
  <c r="C20" i="1"/>
  <c r="D20" i="1"/>
  <c r="E20" i="1"/>
  <c r="O20" i="1"/>
  <c r="P20" i="1"/>
  <c r="B21" i="1"/>
  <c r="C21" i="1"/>
  <c r="D21" i="1"/>
  <c r="E21" i="1"/>
  <c r="O21" i="1"/>
  <c r="M21" i="1"/>
  <c r="P21" i="1"/>
  <c r="B22" i="1"/>
  <c r="C22" i="1"/>
  <c r="D22" i="1"/>
  <c r="E22" i="1"/>
  <c r="O22" i="1"/>
  <c r="N22" i="1"/>
  <c r="H34" i="7"/>
  <c r="P22" i="1"/>
  <c r="B23" i="1"/>
  <c r="C23" i="1"/>
  <c r="D23" i="1"/>
  <c r="E23" i="1"/>
  <c r="O23" i="1"/>
  <c r="P23" i="1"/>
  <c r="B24" i="1"/>
  <c r="C24" i="1"/>
  <c r="D24" i="1"/>
  <c r="E24" i="1"/>
  <c r="O24" i="1"/>
  <c r="M24" i="1"/>
  <c r="P24" i="1"/>
  <c r="B25" i="1"/>
  <c r="C25" i="1"/>
  <c r="D25" i="1"/>
  <c r="E25" i="1"/>
  <c r="O25" i="1"/>
  <c r="N25" i="1"/>
  <c r="H37" i="7"/>
  <c r="P25" i="1"/>
  <c r="B26" i="1"/>
  <c r="C26" i="1"/>
  <c r="D26" i="1"/>
  <c r="E26" i="1"/>
  <c r="O26" i="1"/>
  <c r="P26" i="1"/>
  <c r="B27" i="1"/>
  <c r="C27" i="1"/>
  <c r="D27" i="1"/>
  <c r="E27" i="1"/>
  <c r="O27" i="1"/>
  <c r="P27" i="1"/>
  <c r="B28" i="1"/>
  <c r="C28" i="1"/>
  <c r="D28" i="1"/>
  <c r="E28" i="1"/>
  <c r="O28" i="1"/>
  <c r="M28" i="1"/>
  <c r="P28" i="1"/>
  <c r="B29" i="1"/>
  <c r="C29" i="1"/>
  <c r="D29" i="1"/>
  <c r="E29" i="1"/>
  <c r="O29" i="1"/>
  <c r="N29" i="1"/>
  <c r="H41" i="7"/>
  <c r="P29" i="1"/>
  <c r="B30" i="1"/>
  <c r="C30" i="1"/>
  <c r="D30" i="1"/>
  <c r="E30" i="1"/>
  <c r="O30" i="1"/>
  <c r="P30" i="1"/>
  <c r="B31" i="1"/>
  <c r="C31" i="1"/>
  <c r="D31" i="1"/>
  <c r="E31" i="1"/>
  <c r="O31" i="1"/>
  <c r="P31" i="1"/>
  <c r="B32" i="1"/>
  <c r="C32" i="1"/>
  <c r="D32" i="1"/>
  <c r="E32" i="1"/>
  <c r="O32" i="1"/>
  <c r="M32" i="1"/>
  <c r="P32" i="1"/>
  <c r="B33" i="1"/>
  <c r="C33" i="1"/>
  <c r="D33" i="1"/>
  <c r="E33" i="1"/>
  <c r="O33" i="1"/>
  <c r="P33" i="1"/>
  <c r="B34" i="1"/>
  <c r="C34" i="1"/>
  <c r="D34" i="1"/>
  <c r="E34" i="1"/>
  <c r="O34" i="1"/>
  <c r="P34" i="1"/>
  <c r="B35" i="1"/>
  <c r="C35" i="1"/>
  <c r="D35" i="1"/>
  <c r="E35" i="1"/>
  <c r="O35" i="1"/>
  <c r="M35" i="1"/>
  <c r="P35" i="1"/>
  <c r="B36" i="1"/>
  <c r="C36" i="1"/>
  <c r="D36" i="1"/>
  <c r="E36" i="1"/>
  <c r="O36" i="1"/>
  <c r="N36" i="1"/>
  <c r="H48" i="7"/>
  <c r="P36" i="1"/>
  <c r="B37" i="1"/>
  <c r="C37" i="1"/>
  <c r="D37" i="1"/>
  <c r="E37" i="1"/>
  <c r="O37" i="1"/>
  <c r="P37" i="1"/>
  <c r="M37" i="1"/>
  <c r="B38" i="1"/>
  <c r="C38" i="1"/>
  <c r="D38" i="1"/>
  <c r="E38" i="1"/>
  <c r="O38" i="1"/>
  <c r="M38" i="1"/>
  <c r="P38" i="1"/>
  <c r="B39" i="1"/>
  <c r="C39" i="1"/>
  <c r="D39" i="1"/>
  <c r="E39" i="1"/>
  <c r="O39" i="1"/>
  <c r="P39" i="1"/>
  <c r="B40" i="1"/>
  <c r="C40" i="1"/>
  <c r="D40" i="1"/>
  <c r="E40" i="1"/>
  <c r="O40" i="1"/>
  <c r="P40" i="1"/>
  <c r="B41" i="1"/>
  <c r="C41" i="1"/>
  <c r="D41" i="1"/>
  <c r="E41" i="1"/>
  <c r="O41" i="1"/>
  <c r="M41" i="1"/>
  <c r="P41" i="1"/>
  <c r="B42" i="1"/>
  <c r="C42" i="1"/>
  <c r="D42" i="1"/>
  <c r="E42" i="1"/>
  <c r="O42" i="1"/>
  <c r="N42" i="1"/>
  <c r="H54" i="7"/>
  <c r="P42" i="1"/>
  <c r="B43" i="1"/>
  <c r="C43" i="1"/>
  <c r="D43" i="1"/>
  <c r="E43" i="1"/>
  <c r="O43" i="1"/>
  <c r="P43" i="1"/>
  <c r="M43" i="1"/>
  <c r="B44" i="1"/>
  <c r="C44" i="1"/>
  <c r="D44" i="1"/>
  <c r="E44" i="1"/>
  <c r="O44" i="1"/>
  <c r="P44" i="1"/>
  <c r="B45" i="1"/>
  <c r="C45" i="1"/>
  <c r="D45" i="1"/>
  <c r="E45" i="1"/>
  <c r="O45" i="1"/>
  <c r="P45" i="1"/>
  <c r="N45" i="1"/>
  <c r="B46" i="1"/>
  <c r="C46" i="1"/>
  <c r="D46" i="1"/>
  <c r="E46" i="1"/>
  <c r="O46" i="1"/>
  <c r="P46" i="1"/>
  <c r="N46" i="1"/>
  <c r="H58" i="7"/>
  <c r="B47" i="1"/>
  <c r="C47" i="1"/>
  <c r="D47" i="1"/>
  <c r="E47" i="1"/>
  <c r="O47" i="1"/>
  <c r="P47" i="1"/>
  <c r="M47" i="1"/>
  <c r="B48" i="1"/>
  <c r="C48" i="1"/>
  <c r="D48" i="1"/>
  <c r="E48" i="1"/>
  <c r="O48" i="1"/>
  <c r="P48" i="1"/>
  <c r="B49" i="1"/>
  <c r="C49" i="1"/>
  <c r="D49" i="1"/>
  <c r="E49" i="1"/>
  <c r="O49" i="1"/>
  <c r="N49" i="1"/>
  <c r="H61" i="7"/>
  <c r="P49" i="1"/>
  <c r="B50" i="1"/>
  <c r="C50" i="1"/>
  <c r="D50" i="1"/>
  <c r="E50" i="1"/>
  <c r="O50" i="1"/>
  <c r="P50" i="1"/>
  <c r="N50" i="1"/>
  <c r="H62" i="7"/>
  <c r="B51" i="1"/>
  <c r="C51" i="1"/>
  <c r="D51" i="1"/>
  <c r="E51" i="1"/>
  <c r="O51" i="1"/>
  <c r="P51" i="1"/>
  <c r="B52" i="1"/>
  <c r="C52" i="1"/>
  <c r="D52" i="1"/>
  <c r="E52" i="1"/>
  <c r="O52" i="1"/>
  <c r="P52" i="1"/>
  <c r="N52" i="1"/>
  <c r="H64" i="7"/>
  <c r="B53" i="1"/>
  <c r="C53" i="1"/>
  <c r="D53" i="1"/>
  <c r="E53" i="1"/>
  <c r="O53" i="1"/>
  <c r="P53" i="1"/>
  <c r="B54" i="1"/>
  <c r="C54" i="1"/>
  <c r="D54" i="1"/>
  <c r="E54" i="1"/>
  <c r="O54" i="1"/>
  <c r="P54" i="1"/>
  <c r="M55" i="1"/>
  <c r="O55" i="1"/>
  <c r="N55" i="1"/>
  <c r="H67" i="7"/>
  <c r="P55" i="1"/>
  <c r="N56" i="1"/>
  <c r="H68" i="7"/>
  <c r="O56" i="1"/>
  <c r="M56" i="1"/>
  <c r="P56" i="1"/>
  <c r="N57" i="1"/>
  <c r="H69" i="7"/>
  <c r="O57" i="1"/>
  <c r="M57" i="1"/>
  <c r="P57" i="1"/>
  <c r="H70" i="7"/>
  <c r="O58" i="1"/>
  <c r="N58" i="1"/>
  <c r="P58" i="1"/>
  <c r="O59" i="1"/>
  <c r="P59" i="1"/>
  <c r="M59" i="1"/>
  <c r="O60" i="1"/>
  <c r="P60" i="1"/>
  <c r="N60" i="1"/>
  <c r="H72" i="7"/>
  <c r="O61" i="1"/>
  <c r="M61" i="1"/>
  <c r="P61" i="1"/>
  <c r="O62" i="1"/>
  <c r="N62" i="1"/>
  <c r="H74" i="7"/>
  <c r="P62" i="1"/>
  <c r="M63" i="1"/>
  <c r="O63" i="1"/>
  <c r="N63" i="1"/>
  <c r="H75" i="7"/>
  <c r="P63" i="1"/>
  <c r="N64" i="1"/>
  <c r="H76" i="7"/>
  <c r="O64" i="1"/>
  <c r="M64" i="1"/>
  <c r="P64" i="1"/>
  <c r="N65" i="1"/>
  <c r="H77" i="7"/>
  <c r="O65" i="1"/>
  <c r="M65" i="1"/>
  <c r="P65" i="1"/>
  <c r="H78" i="7"/>
  <c r="O66" i="1"/>
  <c r="N66" i="1"/>
  <c r="P66" i="1"/>
  <c r="O67" i="1"/>
  <c r="P67" i="1"/>
  <c r="M67" i="1"/>
  <c r="O68" i="1"/>
  <c r="P68" i="1"/>
  <c r="N68" i="1"/>
  <c r="H80" i="7"/>
  <c r="O69" i="1"/>
  <c r="M69" i="1"/>
  <c r="P69" i="1"/>
  <c r="O70" i="1"/>
  <c r="N70" i="1"/>
  <c r="H82" i="7"/>
  <c r="P70" i="1"/>
  <c r="M71" i="1"/>
  <c r="O71" i="1"/>
  <c r="N71" i="1"/>
  <c r="H83" i="7"/>
  <c r="P71" i="1"/>
  <c r="N72" i="1"/>
  <c r="H84" i="7"/>
  <c r="O72" i="1"/>
  <c r="M72" i="1"/>
  <c r="P72" i="1"/>
  <c r="N73" i="1"/>
  <c r="H85" i="7"/>
  <c r="O73" i="1"/>
  <c r="M73" i="1"/>
  <c r="P73" i="1"/>
  <c r="H86" i="7"/>
  <c r="O74" i="1"/>
  <c r="N74" i="1"/>
  <c r="P74" i="1"/>
  <c r="O75" i="1"/>
  <c r="P75" i="1"/>
  <c r="M75" i="1"/>
  <c r="O76" i="1"/>
  <c r="P76" i="1"/>
  <c r="N76" i="1"/>
  <c r="H88" i="7"/>
  <c r="O77" i="1"/>
  <c r="M77" i="1"/>
  <c r="P77" i="1"/>
  <c r="O78" i="1"/>
  <c r="N78" i="1"/>
  <c r="H90" i="7"/>
  <c r="P78" i="1"/>
  <c r="M79" i="1"/>
  <c r="O79" i="1"/>
  <c r="N79" i="1"/>
  <c r="H91" i="7"/>
  <c r="P79" i="1"/>
  <c r="N80" i="1"/>
  <c r="H92" i="7"/>
  <c r="O80" i="1"/>
  <c r="M80" i="1"/>
  <c r="P80" i="1"/>
  <c r="N81" i="1"/>
  <c r="H93" i="7"/>
  <c r="O81" i="1"/>
  <c r="M81" i="1"/>
  <c r="P81" i="1"/>
  <c r="H94" i="7"/>
  <c r="O82" i="1"/>
  <c r="N82" i="1"/>
  <c r="P82" i="1"/>
  <c r="O83" i="1"/>
  <c r="P83" i="1"/>
  <c r="M83" i="1"/>
  <c r="O84" i="1"/>
  <c r="P84" i="1"/>
  <c r="N84" i="1"/>
  <c r="H96" i="7"/>
  <c r="O85" i="1"/>
  <c r="M85" i="1"/>
  <c r="P85" i="1"/>
  <c r="O86" i="1"/>
  <c r="N86" i="1"/>
  <c r="H98" i="7"/>
  <c r="P86" i="1"/>
  <c r="M87" i="1"/>
  <c r="O87" i="1"/>
  <c r="N87" i="1"/>
  <c r="H99" i="7"/>
  <c r="P87" i="1"/>
  <c r="N88" i="1"/>
  <c r="H100" i="7"/>
  <c r="O88" i="1"/>
  <c r="M88" i="1"/>
  <c r="P88" i="1"/>
  <c r="N89" i="1"/>
  <c r="H101" i="7"/>
  <c r="O89" i="1"/>
  <c r="M89" i="1"/>
  <c r="P89" i="1"/>
  <c r="H102" i="7"/>
  <c r="O90" i="1"/>
  <c r="N90" i="1"/>
  <c r="P90" i="1"/>
  <c r="O91" i="1"/>
  <c r="P91" i="1"/>
  <c r="M91" i="1"/>
  <c r="O92" i="1"/>
  <c r="P92" i="1"/>
  <c r="N92" i="1"/>
  <c r="H104" i="7"/>
  <c r="O93" i="1"/>
  <c r="M93" i="1"/>
  <c r="P93" i="1"/>
  <c r="O94" i="1"/>
  <c r="N94" i="1"/>
  <c r="H106" i="7"/>
  <c r="P94" i="1"/>
  <c r="M95" i="1"/>
  <c r="O95" i="1"/>
  <c r="N95" i="1"/>
  <c r="H107" i="7"/>
  <c r="P95" i="1"/>
  <c r="N96" i="1"/>
  <c r="H108" i="7"/>
  <c r="O96" i="1"/>
  <c r="M96" i="1"/>
  <c r="P96" i="1"/>
  <c r="N97" i="1"/>
  <c r="H109" i="7"/>
  <c r="O97" i="1"/>
  <c r="M97" i="1"/>
  <c r="P97" i="1"/>
  <c r="H110" i="7"/>
  <c r="O98" i="1"/>
  <c r="N98" i="1"/>
  <c r="P98" i="1"/>
  <c r="O99" i="1"/>
  <c r="P99" i="1"/>
  <c r="M99" i="1"/>
  <c r="O100" i="1"/>
  <c r="P100" i="1"/>
  <c r="N100" i="1"/>
  <c r="H112" i="7"/>
  <c r="O101" i="1"/>
  <c r="M101" i="1"/>
  <c r="P101" i="1"/>
  <c r="O102" i="1"/>
  <c r="N102" i="1"/>
  <c r="H114" i="7"/>
  <c r="P102" i="1"/>
  <c r="M103" i="1"/>
  <c r="O103" i="1"/>
  <c r="N103" i="1"/>
  <c r="H115" i="7"/>
  <c r="P103" i="1"/>
  <c r="N104" i="1"/>
  <c r="H116" i="7"/>
  <c r="O104" i="1"/>
  <c r="M104" i="1"/>
  <c r="P104" i="1"/>
  <c r="N105" i="1"/>
  <c r="H117" i="7"/>
  <c r="O105" i="1"/>
  <c r="M105" i="1"/>
  <c r="P105" i="1"/>
  <c r="H118" i="7"/>
  <c r="O106" i="1"/>
  <c r="N106" i="1"/>
  <c r="P106" i="1"/>
  <c r="O107" i="1"/>
  <c r="P107" i="1"/>
  <c r="M107" i="1"/>
  <c r="O108" i="1"/>
  <c r="P108" i="1"/>
  <c r="N108" i="1"/>
  <c r="H120" i="7"/>
  <c r="O109" i="1"/>
  <c r="M109" i="1"/>
  <c r="P109" i="1"/>
  <c r="O110" i="1"/>
  <c r="N110" i="1"/>
  <c r="H122" i="7"/>
  <c r="P110" i="1"/>
  <c r="M111" i="1"/>
  <c r="O111" i="1"/>
  <c r="N111" i="1"/>
  <c r="H123" i="7"/>
  <c r="P111" i="1"/>
  <c r="N16" i="4"/>
  <c r="I28" i="7"/>
  <c r="N8" i="4"/>
  <c r="I20" i="7"/>
  <c r="N47" i="1"/>
  <c r="H59" i="7"/>
  <c r="H57" i="7"/>
  <c r="N28" i="1"/>
  <c r="H40" i="7"/>
  <c r="N24" i="1"/>
  <c r="H36" i="7"/>
  <c r="D9" i="7"/>
  <c r="N3" i="4"/>
  <c r="I15" i="7"/>
  <c r="N7" i="4"/>
  <c r="I19" i="7"/>
  <c r="N11" i="4"/>
  <c r="I23" i="7"/>
  <c r="N15" i="4"/>
  <c r="I27" i="7"/>
  <c r="N19" i="4"/>
  <c r="I31" i="7"/>
  <c r="N23" i="4"/>
  <c r="I35" i="7"/>
  <c r="N27" i="4"/>
  <c r="I39" i="7"/>
  <c r="N31" i="4"/>
  <c r="I43" i="7"/>
  <c r="N35" i="4"/>
  <c r="I47" i="7"/>
  <c r="N39" i="4"/>
  <c r="I51" i="7"/>
  <c r="N43" i="4"/>
  <c r="I55" i="7"/>
  <c r="N47" i="4"/>
  <c r="I59" i="7"/>
  <c r="N51" i="4"/>
  <c r="I63" i="7"/>
  <c r="N55" i="4"/>
  <c r="I67" i="7"/>
  <c r="N59" i="4"/>
  <c r="I71" i="7"/>
  <c r="N63" i="4"/>
  <c r="I75" i="7"/>
  <c r="N67" i="4"/>
  <c r="I79" i="7"/>
  <c r="N71" i="4"/>
  <c r="I83" i="7"/>
  <c r="N75" i="4"/>
  <c r="I87" i="7"/>
  <c r="N79" i="4"/>
  <c r="I91" i="7"/>
  <c r="N83" i="4"/>
  <c r="I95" i="7"/>
  <c r="N87" i="4"/>
  <c r="I99" i="7"/>
  <c r="N91" i="4"/>
  <c r="I103" i="7"/>
  <c r="N95" i="4"/>
  <c r="I107" i="7"/>
  <c r="N99" i="4"/>
  <c r="I111" i="7"/>
  <c r="N103" i="4"/>
  <c r="I115" i="7"/>
  <c r="N107" i="4"/>
  <c r="I119" i="7"/>
  <c r="I46" i="12"/>
  <c r="I51" i="12"/>
  <c r="I45" i="12"/>
  <c r="J45" i="12"/>
  <c r="J46" i="12"/>
  <c r="J47" i="12"/>
  <c r="J48" i="12"/>
  <c r="J49" i="12"/>
  <c r="I47" i="12"/>
  <c r="I50" i="12"/>
  <c r="J50" i="12"/>
  <c r="J51" i="12"/>
  <c r="J52" i="12"/>
  <c r="J53" i="12"/>
  <c r="J54" i="12"/>
  <c r="I56" i="12"/>
  <c r="I60" i="12"/>
  <c r="I55" i="12"/>
  <c r="J55" i="12"/>
  <c r="J56" i="12"/>
  <c r="J57" i="12"/>
  <c r="J58" i="12"/>
  <c r="J59" i="12"/>
  <c r="I61" i="12"/>
  <c r="J60" i="12"/>
  <c r="J61" i="12"/>
  <c r="J62" i="12"/>
  <c r="J63" i="12"/>
  <c r="J64" i="12"/>
  <c r="N4" i="1"/>
  <c r="H16" i="7"/>
  <c r="N32" i="1"/>
  <c r="H44" i="7"/>
  <c r="N54" i="1"/>
  <c r="H66" i="7"/>
  <c r="M53" i="1"/>
  <c r="M50" i="1"/>
  <c r="M49" i="1"/>
  <c r="M46" i="1"/>
  <c r="N43" i="1"/>
  <c r="H55" i="7"/>
  <c r="N40" i="1"/>
  <c r="H52" i="7"/>
  <c r="M39" i="1"/>
  <c r="N38" i="1"/>
  <c r="H50" i="7"/>
  <c r="N37" i="1"/>
  <c r="H49" i="7"/>
  <c r="N34" i="1"/>
  <c r="H46" i="7"/>
  <c r="M33" i="1"/>
  <c r="N31" i="1"/>
  <c r="H43" i="7"/>
  <c r="M29" i="1"/>
  <c r="N27" i="1"/>
  <c r="H39" i="7"/>
  <c r="M25" i="1"/>
  <c r="N23" i="1"/>
  <c r="H35" i="7"/>
  <c r="M20" i="1"/>
  <c r="N19" i="1"/>
  <c r="H31" i="7"/>
  <c r="M18" i="1"/>
  <c r="N17" i="1"/>
  <c r="H29" i="7"/>
  <c r="N15" i="1"/>
  <c r="H27" i="7"/>
  <c r="M13" i="1"/>
  <c r="N11" i="1"/>
  <c r="H23" i="7"/>
  <c r="N9" i="1"/>
  <c r="H21" i="7"/>
  <c r="N7" i="1"/>
  <c r="H19" i="7"/>
  <c r="N5" i="1"/>
  <c r="H17" i="7"/>
  <c r="N3" i="1"/>
  <c r="H15" i="7"/>
  <c r="M54" i="5"/>
  <c r="M52" i="5"/>
  <c r="M50" i="5"/>
  <c r="M48" i="5"/>
  <c r="M46" i="5"/>
  <c r="M44" i="5"/>
  <c r="M42" i="5"/>
  <c r="M40" i="5"/>
  <c r="M39" i="5"/>
  <c r="M35" i="5"/>
  <c r="M33" i="5"/>
  <c r="M31" i="5"/>
  <c r="M29" i="5"/>
  <c r="M27" i="5"/>
  <c r="M25" i="5"/>
  <c r="M23" i="5"/>
  <c r="M21" i="5"/>
  <c r="M19" i="5"/>
  <c r="M17" i="5"/>
  <c r="M15" i="5"/>
  <c r="M13" i="5"/>
  <c r="M11" i="5"/>
  <c r="N10" i="5"/>
  <c r="J22" i="7"/>
  <c r="M8" i="5"/>
  <c r="M6" i="5"/>
  <c r="M4" i="5"/>
  <c r="M2" i="5"/>
  <c r="M53" i="4"/>
  <c r="M51" i="4"/>
  <c r="M49" i="4"/>
  <c r="M47" i="4"/>
  <c r="M45" i="4"/>
  <c r="M43" i="4"/>
  <c r="M41" i="4"/>
  <c r="M39" i="4"/>
  <c r="M37" i="4"/>
  <c r="M35" i="4"/>
  <c r="M33" i="4"/>
  <c r="M31" i="4"/>
  <c r="M29" i="4"/>
  <c r="M27" i="4"/>
  <c r="M25" i="4"/>
  <c r="M23" i="4"/>
  <c r="M21" i="4"/>
  <c r="M18" i="4"/>
  <c r="M16" i="4"/>
  <c r="M14" i="4"/>
  <c r="M12" i="4"/>
  <c r="M10" i="4"/>
  <c r="M9" i="4"/>
  <c r="M7" i="4"/>
  <c r="M5" i="4"/>
  <c r="M3" i="4"/>
  <c r="K96" i="7"/>
  <c r="L96" i="7"/>
  <c r="N96" i="7"/>
  <c r="K84" i="7"/>
  <c r="L84" i="7"/>
  <c r="N84" i="7"/>
  <c r="K80" i="7"/>
  <c r="L80" i="7"/>
  <c r="N80" i="7"/>
  <c r="K68" i="7"/>
  <c r="L68" i="7"/>
  <c r="N68" i="7"/>
  <c r="M110" i="1"/>
  <c r="M102" i="1"/>
  <c r="M94" i="1"/>
  <c r="M86" i="1"/>
  <c r="M78" i="1"/>
  <c r="M70" i="1"/>
  <c r="M62" i="1"/>
  <c r="M54" i="1"/>
  <c r="M52" i="1"/>
  <c r="M51" i="1"/>
  <c r="N51" i="1"/>
  <c r="H63" i="7"/>
  <c r="M48" i="1"/>
  <c r="N48" i="1"/>
  <c r="H60" i="7"/>
  <c r="M45" i="1"/>
  <c r="M44" i="1"/>
  <c r="N44" i="1"/>
  <c r="H56" i="7"/>
  <c r="M42" i="1"/>
  <c r="M36" i="1"/>
  <c r="M31" i="1"/>
  <c r="M30" i="1"/>
  <c r="N30" i="1"/>
  <c r="H42" i="7"/>
  <c r="M27" i="1"/>
  <c r="M26" i="1"/>
  <c r="N26" i="1"/>
  <c r="H38" i="7"/>
  <c r="M23" i="1"/>
  <c r="M22" i="1"/>
  <c r="M15" i="1"/>
  <c r="M14" i="1"/>
  <c r="N14" i="1"/>
  <c r="H26" i="7"/>
  <c r="M11" i="1"/>
  <c r="M7" i="1"/>
  <c r="M3" i="1"/>
  <c r="M2" i="1"/>
  <c r="N2" i="1"/>
  <c r="H14" i="7"/>
  <c r="N6" i="1"/>
  <c r="H18" i="7"/>
  <c r="N4" i="4"/>
  <c r="I16" i="7"/>
  <c r="N6" i="4"/>
  <c r="I18" i="7"/>
  <c r="N14" i="4"/>
  <c r="I26" i="7"/>
  <c r="N22" i="4"/>
  <c r="I34" i="7"/>
  <c r="K34" i="7"/>
  <c r="L34" i="7"/>
  <c r="N34" i="7"/>
  <c r="N30" i="4"/>
  <c r="I42" i="7"/>
  <c r="N32" i="4"/>
  <c r="I44" i="7"/>
  <c r="N34" i="4"/>
  <c r="I46" i="7"/>
  <c r="N36" i="4"/>
  <c r="I48" i="7"/>
  <c r="N38" i="4"/>
  <c r="I50" i="7"/>
  <c r="N40" i="4"/>
  <c r="I52" i="7"/>
  <c r="N42" i="4"/>
  <c r="I54" i="7"/>
  <c r="N44" i="4"/>
  <c r="I56" i="7"/>
  <c r="N46" i="4"/>
  <c r="I58" i="7"/>
  <c r="N48" i="4"/>
  <c r="I60" i="7"/>
  <c r="N50" i="4"/>
  <c r="I62" i="7"/>
  <c r="N52" i="4"/>
  <c r="I64" i="7"/>
  <c r="N54" i="4"/>
  <c r="I66" i="7"/>
  <c r="N56" i="4"/>
  <c r="I68" i="7"/>
  <c r="N58" i="4"/>
  <c r="I70" i="7"/>
  <c r="K70" i="7"/>
  <c r="L70" i="7"/>
  <c r="N70" i="7"/>
  <c r="N60" i="4"/>
  <c r="I72" i="7"/>
  <c r="K72" i="7"/>
  <c r="L72" i="7"/>
  <c r="N72" i="7"/>
  <c r="N62" i="4"/>
  <c r="I74" i="7"/>
  <c r="K74" i="7"/>
  <c r="L74" i="7"/>
  <c r="N74" i="7"/>
  <c r="N64" i="4"/>
  <c r="I76" i="7"/>
  <c r="K76" i="7"/>
  <c r="L76" i="7"/>
  <c r="N76" i="7"/>
  <c r="N66" i="4"/>
  <c r="I78" i="7"/>
  <c r="K78" i="7"/>
  <c r="L78" i="7"/>
  <c r="N78" i="7"/>
  <c r="N68" i="4"/>
  <c r="I80" i="7"/>
  <c r="N70" i="4"/>
  <c r="I82" i="7"/>
  <c r="K82" i="7"/>
  <c r="L82" i="7"/>
  <c r="N82" i="7"/>
  <c r="N72" i="4"/>
  <c r="I84" i="7"/>
  <c r="N74" i="4"/>
  <c r="I86" i="7"/>
  <c r="K86" i="7"/>
  <c r="L86" i="7"/>
  <c r="N86" i="7"/>
  <c r="N76" i="4"/>
  <c r="I88" i="7"/>
  <c r="K88" i="7"/>
  <c r="L88" i="7"/>
  <c r="N88" i="7"/>
  <c r="N78" i="4"/>
  <c r="I90" i="7"/>
  <c r="K90" i="7"/>
  <c r="L90" i="7"/>
  <c r="N90" i="7"/>
  <c r="N80" i="4"/>
  <c r="I92" i="7"/>
  <c r="K92" i="7"/>
  <c r="L92" i="7"/>
  <c r="N92" i="7"/>
  <c r="N82" i="4"/>
  <c r="I94" i="7"/>
  <c r="K94" i="7"/>
  <c r="L94" i="7"/>
  <c r="N94" i="7"/>
  <c r="N84" i="4"/>
  <c r="I96" i="7"/>
  <c r="N86" i="4"/>
  <c r="I98" i="7"/>
  <c r="K98" i="7"/>
  <c r="L98" i="7"/>
  <c r="N98" i="7"/>
  <c r="N88" i="4"/>
  <c r="I100" i="7"/>
  <c r="N90" i="4"/>
  <c r="I102" i="7"/>
  <c r="K102" i="7"/>
  <c r="L102" i="7"/>
  <c r="N102" i="7"/>
  <c r="N92" i="4"/>
  <c r="I104" i="7"/>
  <c r="K104" i="7"/>
  <c r="L104" i="7"/>
  <c r="N104" i="7"/>
  <c r="N94" i="4"/>
  <c r="I106" i="7"/>
  <c r="K106" i="7"/>
  <c r="L106" i="7"/>
  <c r="N106" i="7"/>
  <c r="N96" i="4"/>
  <c r="I108" i="7"/>
  <c r="K108" i="7"/>
  <c r="L108" i="7"/>
  <c r="N108" i="7"/>
  <c r="N98" i="4"/>
  <c r="I110" i="7"/>
  <c r="K110" i="7"/>
  <c r="L110" i="7"/>
  <c r="N110" i="7"/>
  <c r="N100" i="4"/>
  <c r="I112" i="7"/>
  <c r="N102" i="4"/>
  <c r="I114" i="7"/>
  <c r="K114" i="7"/>
  <c r="L114" i="7"/>
  <c r="N114" i="7"/>
  <c r="N104" i="4"/>
  <c r="I116" i="7"/>
  <c r="N106" i="4"/>
  <c r="I118" i="7"/>
  <c r="K118" i="7"/>
  <c r="L118" i="7"/>
  <c r="N118" i="7"/>
  <c r="N108" i="4"/>
  <c r="I120" i="7"/>
  <c r="K120" i="7"/>
  <c r="L120" i="7"/>
  <c r="N120" i="7"/>
  <c r="N110" i="4"/>
  <c r="I122" i="7"/>
  <c r="K122" i="7"/>
  <c r="L122" i="7"/>
  <c r="N122" i="7"/>
  <c r="N28" i="4"/>
  <c r="I40" i="7"/>
  <c r="N24" i="4"/>
  <c r="I36" i="7"/>
  <c r="N20" i="4"/>
  <c r="I32" i="7"/>
  <c r="N4" i="5"/>
  <c r="J16" i="7"/>
  <c r="N40" i="5"/>
  <c r="J52" i="7"/>
  <c r="N42" i="5"/>
  <c r="J54" i="7"/>
  <c r="N44" i="5"/>
  <c r="J56" i="7"/>
  <c r="N46" i="5"/>
  <c r="J58" i="7"/>
  <c r="N48" i="5"/>
  <c r="J60" i="7"/>
  <c r="N50" i="5"/>
  <c r="J62" i="7"/>
  <c r="N52" i="5"/>
  <c r="J64" i="7"/>
  <c r="K64" i="7"/>
  <c r="L64" i="7"/>
  <c r="N64" i="7"/>
  <c r="I22" i="12"/>
  <c r="N54" i="5"/>
  <c r="J66" i="7"/>
  <c r="N56" i="5"/>
  <c r="J68" i="7"/>
  <c r="N58" i="5"/>
  <c r="J70" i="7"/>
  <c r="N60" i="5"/>
  <c r="J72" i="7"/>
  <c r="N62" i="5"/>
  <c r="J74" i="7"/>
  <c r="N64" i="5"/>
  <c r="J76" i="7"/>
  <c r="N66" i="5"/>
  <c r="J78" i="7"/>
  <c r="N68" i="5"/>
  <c r="J80" i="7"/>
  <c r="N70" i="5"/>
  <c r="J82" i="7"/>
  <c r="N72" i="5"/>
  <c r="J84" i="7"/>
  <c r="N74" i="5"/>
  <c r="J86" i="7"/>
  <c r="N76" i="5"/>
  <c r="J88" i="7"/>
  <c r="N78" i="5"/>
  <c r="J90" i="7"/>
  <c r="N80" i="5"/>
  <c r="J92" i="7"/>
  <c r="N82" i="5"/>
  <c r="J94" i="7"/>
  <c r="N84" i="5"/>
  <c r="J96" i="7"/>
  <c r="N86" i="5"/>
  <c r="J98" i="7"/>
  <c r="N6" i="5"/>
  <c r="J18" i="7"/>
  <c r="N14" i="5"/>
  <c r="J26" i="7"/>
  <c r="N16" i="5"/>
  <c r="J28" i="7"/>
  <c r="N18" i="5"/>
  <c r="J30" i="7"/>
  <c r="N20" i="5"/>
  <c r="J32" i="7"/>
  <c r="N22" i="5"/>
  <c r="J34" i="7"/>
  <c r="N24" i="5"/>
  <c r="J36" i="7"/>
  <c r="N26" i="5"/>
  <c r="J38" i="7"/>
  <c r="N28" i="5"/>
  <c r="J40" i="7"/>
  <c r="N30" i="5"/>
  <c r="J42" i="7"/>
  <c r="N32" i="5"/>
  <c r="J44" i="7"/>
  <c r="N34" i="5"/>
  <c r="J46" i="7"/>
  <c r="N36" i="5"/>
  <c r="J48" i="7"/>
  <c r="K48" i="7"/>
  <c r="L48" i="7"/>
  <c r="N48" i="7"/>
  <c r="N38" i="5"/>
  <c r="J50" i="7"/>
  <c r="N2" i="5"/>
  <c r="J14" i="7"/>
  <c r="N88" i="5"/>
  <c r="J100" i="7"/>
  <c r="K100" i="7"/>
  <c r="L100" i="7"/>
  <c r="N100" i="7"/>
  <c r="N90" i="5"/>
  <c r="J102" i="7"/>
  <c r="N92" i="5"/>
  <c r="J104" i="7"/>
  <c r="N94" i="5"/>
  <c r="J106" i="7"/>
  <c r="N96" i="5"/>
  <c r="J108" i="7"/>
  <c r="N98" i="5"/>
  <c r="J110" i="7"/>
  <c r="N100" i="5"/>
  <c r="J112" i="7"/>
  <c r="K112" i="7"/>
  <c r="L112" i="7"/>
  <c r="N112" i="7"/>
  <c r="N102" i="5"/>
  <c r="J114" i="7"/>
  <c r="N104" i="5"/>
  <c r="J116" i="7"/>
  <c r="K116" i="7"/>
  <c r="L116" i="7"/>
  <c r="N116" i="7"/>
  <c r="N106" i="5"/>
  <c r="J118" i="7"/>
  <c r="N108" i="5"/>
  <c r="J120" i="7"/>
  <c r="N110" i="5"/>
  <c r="J122" i="7"/>
  <c r="N12" i="5"/>
  <c r="J24" i="7"/>
  <c r="N8" i="5"/>
  <c r="J20" i="7"/>
  <c r="N111" i="5"/>
  <c r="J123" i="7"/>
  <c r="K123" i="7"/>
  <c r="L123" i="7"/>
  <c r="N123" i="7"/>
  <c r="N109" i="5"/>
  <c r="J121" i="7"/>
  <c r="N107" i="5"/>
  <c r="J119" i="7"/>
  <c r="N105" i="5"/>
  <c r="J117" i="7"/>
  <c r="N103" i="5"/>
  <c r="J115" i="7"/>
  <c r="K115" i="7"/>
  <c r="L115" i="7"/>
  <c r="N115" i="7"/>
  <c r="N101" i="5"/>
  <c r="J113" i="7"/>
  <c r="N99" i="5"/>
  <c r="J111" i="7"/>
  <c r="N97" i="5"/>
  <c r="J109" i="7"/>
  <c r="N95" i="5"/>
  <c r="J107" i="7"/>
  <c r="K107" i="7"/>
  <c r="L107" i="7"/>
  <c r="N107" i="7"/>
  <c r="N93" i="5"/>
  <c r="J105" i="7"/>
  <c r="N91" i="5"/>
  <c r="J103" i="7"/>
  <c r="N89" i="5"/>
  <c r="J101" i="7"/>
  <c r="N87" i="5"/>
  <c r="J99" i="7"/>
  <c r="K99" i="7"/>
  <c r="L99" i="7"/>
  <c r="N99" i="7"/>
  <c r="N85" i="5"/>
  <c r="J97" i="7"/>
  <c r="N83" i="5"/>
  <c r="J95" i="7"/>
  <c r="N81" i="5"/>
  <c r="J93" i="7"/>
  <c r="N79" i="5"/>
  <c r="J91" i="7"/>
  <c r="K91" i="7"/>
  <c r="L91" i="7"/>
  <c r="N91" i="7"/>
  <c r="N77" i="5"/>
  <c r="J89" i="7"/>
  <c r="N75" i="5"/>
  <c r="J87" i="7"/>
  <c r="N73" i="5"/>
  <c r="J85" i="7"/>
  <c r="N71" i="5"/>
  <c r="J83" i="7"/>
  <c r="K83" i="7"/>
  <c r="L83" i="7"/>
  <c r="N83" i="7"/>
  <c r="N69" i="5"/>
  <c r="J81" i="7"/>
  <c r="N67" i="5"/>
  <c r="J79" i="7"/>
  <c r="N65" i="5"/>
  <c r="J77" i="7"/>
  <c r="N63" i="5"/>
  <c r="J75" i="7"/>
  <c r="K75" i="7"/>
  <c r="L75" i="7"/>
  <c r="N75" i="7"/>
  <c r="N61" i="5"/>
  <c r="J73" i="7"/>
  <c r="N59" i="5"/>
  <c r="J71" i="7"/>
  <c r="N57" i="5"/>
  <c r="J69" i="7"/>
  <c r="N55" i="5"/>
  <c r="J67" i="7"/>
  <c r="K67" i="7"/>
  <c r="L67" i="7"/>
  <c r="N67" i="7"/>
  <c r="N53" i="5"/>
  <c r="J65" i="7"/>
  <c r="N51" i="5"/>
  <c r="J63" i="7"/>
  <c r="N49" i="5"/>
  <c r="J61" i="7"/>
  <c r="N47" i="5"/>
  <c r="J59" i="7"/>
  <c r="K59" i="7"/>
  <c r="L59" i="7"/>
  <c r="N59" i="7"/>
  <c r="N45" i="5"/>
  <c r="J57" i="7"/>
  <c r="N43" i="5"/>
  <c r="J55" i="7"/>
  <c r="K55" i="7"/>
  <c r="L55" i="7"/>
  <c r="N55" i="7"/>
  <c r="N41" i="5"/>
  <c r="J53" i="7"/>
  <c r="N39" i="5"/>
  <c r="J51" i="7"/>
  <c r="N37" i="5"/>
  <c r="J49" i="7"/>
  <c r="N35" i="5"/>
  <c r="J47" i="7"/>
  <c r="N33" i="5"/>
  <c r="J45" i="7"/>
  <c r="N31" i="5"/>
  <c r="J43" i="7"/>
  <c r="K43" i="7"/>
  <c r="L43" i="7"/>
  <c r="N43" i="7"/>
  <c r="N29" i="5"/>
  <c r="J41" i="7"/>
  <c r="N27" i="5"/>
  <c r="J39" i="7"/>
  <c r="K39" i="7"/>
  <c r="L39" i="7"/>
  <c r="N39" i="7"/>
  <c r="N25" i="5"/>
  <c r="J37" i="7"/>
  <c r="N23" i="5"/>
  <c r="J35" i="7"/>
  <c r="K35" i="7"/>
  <c r="L35" i="7"/>
  <c r="N35" i="7"/>
  <c r="H13" i="13"/>
  <c r="N21" i="5"/>
  <c r="J33" i="7"/>
  <c r="N19" i="5"/>
  <c r="J31" i="7"/>
  <c r="K31" i="7"/>
  <c r="L31" i="7"/>
  <c r="N31" i="7"/>
  <c r="N17" i="5"/>
  <c r="J29" i="7"/>
  <c r="N15" i="5"/>
  <c r="J27" i="7"/>
  <c r="K27" i="7"/>
  <c r="L27" i="7"/>
  <c r="N27" i="7"/>
  <c r="H12" i="13"/>
  <c r="N13" i="5"/>
  <c r="J25" i="7"/>
  <c r="N11" i="5"/>
  <c r="J23" i="7"/>
  <c r="K23" i="7"/>
  <c r="L23" i="7"/>
  <c r="N23" i="7"/>
  <c r="H9" i="13"/>
  <c r="N9" i="5"/>
  <c r="J21" i="7"/>
  <c r="N7" i="5"/>
  <c r="J19" i="7"/>
  <c r="K19" i="7"/>
  <c r="L19" i="7"/>
  <c r="N19" i="7"/>
  <c r="N5" i="5"/>
  <c r="J17" i="7"/>
  <c r="N3" i="5"/>
  <c r="J15" i="7"/>
  <c r="K15" i="7"/>
  <c r="L15" i="7"/>
  <c r="N15" i="7"/>
  <c r="I21" i="12"/>
  <c r="N111" i="4"/>
  <c r="I123" i="7"/>
  <c r="N109" i="4"/>
  <c r="I121" i="7"/>
  <c r="N105" i="4"/>
  <c r="I117" i="7"/>
  <c r="K117" i="7"/>
  <c r="L117" i="7"/>
  <c r="N117" i="7"/>
  <c r="N101" i="4"/>
  <c r="I113" i="7"/>
  <c r="N97" i="4"/>
  <c r="I109" i="7"/>
  <c r="K109" i="7"/>
  <c r="L109" i="7"/>
  <c r="N109" i="7"/>
  <c r="N93" i="4"/>
  <c r="I105" i="7"/>
  <c r="N89" i="4"/>
  <c r="I101" i="7"/>
  <c r="K101" i="7"/>
  <c r="L101" i="7"/>
  <c r="N101" i="7"/>
  <c r="N85" i="4"/>
  <c r="I97" i="7"/>
  <c r="N81" i="4"/>
  <c r="I93" i="7"/>
  <c r="K93" i="7"/>
  <c r="L93" i="7"/>
  <c r="N93" i="7"/>
  <c r="N77" i="4"/>
  <c r="I89" i="7"/>
  <c r="N73" i="4"/>
  <c r="I85" i="7"/>
  <c r="K85" i="7"/>
  <c r="L85" i="7"/>
  <c r="N85" i="7"/>
  <c r="N69" i="4"/>
  <c r="I81" i="7"/>
  <c r="N65" i="4"/>
  <c r="I77" i="7"/>
  <c r="K77" i="7"/>
  <c r="L77" i="7"/>
  <c r="N77" i="7"/>
  <c r="N61" i="4"/>
  <c r="I73" i="7"/>
  <c r="N57" i="4"/>
  <c r="I69" i="7"/>
  <c r="K69" i="7"/>
  <c r="L69" i="7"/>
  <c r="N69" i="7"/>
  <c r="N53" i="4"/>
  <c r="I65" i="7"/>
  <c r="N49" i="4"/>
  <c r="I61" i="7"/>
  <c r="K61" i="7"/>
  <c r="L61" i="7"/>
  <c r="N61" i="7"/>
  <c r="N45" i="4"/>
  <c r="I57" i="7"/>
  <c r="N41" i="4"/>
  <c r="I53" i="7"/>
  <c r="N37" i="4"/>
  <c r="I49" i="7"/>
  <c r="N33" i="4"/>
  <c r="I45" i="7"/>
  <c r="N29" i="4"/>
  <c r="I41" i="7"/>
  <c r="N25" i="4"/>
  <c r="I37" i="7"/>
  <c r="K37" i="7"/>
  <c r="L37" i="7"/>
  <c r="N37" i="7"/>
  <c r="N21" i="4"/>
  <c r="I33" i="7"/>
  <c r="N17" i="4"/>
  <c r="I29" i="7"/>
  <c r="N13" i="4"/>
  <c r="I25" i="7"/>
  <c r="N9" i="4"/>
  <c r="I21" i="7"/>
  <c r="N5" i="4"/>
  <c r="I17" i="7"/>
  <c r="N10" i="1"/>
  <c r="H22" i="7"/>
  <c r="K22" i="7"/>
  <c r="L22" i="7"/>
  <c r="N22" i="7"/>
  <c r="H11" i="13"/>
  <c r="N12" i="4"/>
  <c r="I24" i="7"/>
  <c r="N109" i="1"/>
  <c r="H121" i="7"/>
  <c r="M108" i="1"/>
  <c r="N107" i="1"/>
  <c r="H119" i="7"/>
  <c r="M106" i="1"/>
  <c r="N101" i="1"/>
  <c r="H113" i="7"/>
  <c r="M100" i="1"/>
  <c r="N99" i="1"/>
  <c r="H111" i="7"/>
  <c r="M98" i="1"/>
  <c r="N93" i="1"/>
  <c r="H105" i="7"/>
  <c r="M92" i="1"/>
  <c r="N91" i="1"/>
  <c r="H103" i="7"/>
  <c r="M90" i="1"/>
  <c r="N85" i="1"/>
  <c r="H97" i="7"/>
  <c r="M84" i="1"/>
  <c r="N83" i="1"/>
  <c r="H95" i="7"/>
  <c r="M82" i="1"/>
  <c r="N77" i="1"/>
  <c r="H89" i="7"/>
  <c r="M76" i="1"/>
  <c r="N75" i="1"/>
  <c r="H87" i="7"/>
  <c r="M74" i="1"/>
  <c r="N69" i="1"/>
  <c r="H81" i="7"/>
  <c r="M68" i="1"/>
  <c r="N67" i="1"/>
  <c r="H79" i="7"/>
  <c r="M66" i="1"/>
  <c r="N61" i="1"/>
  <c r="H73" i="7"/>
  <c r="M60" i="1"/>
  <c r="N59" i="1"/>
  <c r="H71" i="7"/>
  <c r="M58" i="1"/>
  <c r="N53" i="1"/>
  <c r="H65" i="7"/>
  <c r="N41" i="1"/>
  <c r="H53" i="7"/>
  <c r="M40" i="1"/>
  <c r="N39" i="1"/>
  <c r="H51" i="7"/>
  <c r="K51" i="7"/>
  <c r="L51" i="7"/>
  <c r="N51" i="7"/>
  <c r="H6" i="13"/>
  <c r="N35" i="1"/>
  <c r="H47" i="7"/>
  <c r="M34" i="1"/>
  <c r="N33" i="1"/>
  <c r="H45" i="7"/>
  <c r="K45" i="7"/>
  <c r="L45" i="7"/>
  <c r="N45" i="7"/>
  <c r="N21" i="1"/>
  <c r="H33" i="7"/>
  <c r="N20" i="1"/>
  <c r="H32" i="7"/>
  <c r="K32" i="7"/>
  <c r="L32" i="7"/>
  <c r="N32" i="7"/>
  <c r="M17" i="1"/>
  <c r="M16" i="1"/>
  <c r="N16" i="1"/>
  <c r="H28" i="7"/>
  <c r="M12" i="1"/>
  <c r="N12" i="1"/>
  <c r="H24" i="7"/>
  <c r="K24" i="7"/>
  <c r="L24" i="7"/>
  <c r="N24" i="7"/>
  <c r="M9" i="1"/>
  <c r="M8" i="1"/>
  <c r="N8" i="1"/>
  <c r="H20" i="7"/>
  <c r="K20" i="7"/>
  <c r="L20" i="7"/>
  <c r="N20" i="7"/>
  <c r="M5" i="1"/>
  <c r="N26" i="4"/>
  <c r="I38" i="7"/>
  <c r="N18" i="4"/>
  <c r="I30" i="7"/>
  <c r="K30" i="7"/>
  <c r="L30" i="7"/>
  <c r="N30" i="7"/>
  <c r="N2" i="4"/>
  <c r="I14" i="7"/>
  <c r="M110" i="4"/>
  <c r="M19" i="4"/>
  <c r="M87" i="5"/>
  <c r="K21" i="7"/>
  <c r="L21" i="7"/>
  <c r="N21" i="7"/>
  <c r="K29" i="7"/>
  <c r="L29" i="7"/>
  <c r="N29" i="7"/>
  <c r="K52" i="7"/>
  <c r="L52" i="7"/>
  <c r="N52" i="7"/>
  <c r="K44" i="7"/>
  <c r="L44" i="7"/>
  <c r="N44" i="7"/>
  <c r="K28" i="7"/>
  <c r="L28" i="7"/>
  <c r="N28" i="7"/>
  <c r="K33" i="7"/>
  <c r="L33" i="7"/>
  <c r="N33" i="7"/>
  <c r="H5" i="13"/>
  <c r="K53" i="7"/>
  <c r="L53" i="7"/>
  <c r="N53" i="7"/>
  <c r="K17" i="7"/>
  <c r="L17" i="7"/>
  <c r="N17" i="7"/>
  <c r="K25" i="7"/>
  <c r="L25" i="7"/>
  <c r="N25" i="7"/>
  <c r="K41" i="7"/>
  <c r="L41" i="7"/>
  <c r="N41" i="7"/>
  <c r="H14" i="13"/>
  <c r="K49" i="7"/>
  <c r="L49" i="7"/>
  <c r="N49" i="7"/>
  <c r="K57" i="7"/>
  <c r="L57" i="7"/>
  <c r="N57" i="7"/>
  <c r="K36" i="7"/>
  <c r="L36" i="7"/>
  <c r="N36" i="7"/>
  <c r="K66" i="7"/>
  <c r="L66" i="7"/>
  <c r="N66" i="7"/>
  <c r="K62" i="7"/>
  <c r="L62" i="7"/>
  <c r="N62" i="7"/>
  <c r="K58" i="7"/>
  <c r="L58" i="7"/>
  <c r="N58" i="7"/>
  <c r="K54" i="7"/>
  <c r="L54" i="7"/>
  <c r="N54" i="7"/>
  <c r="K50" i="7"/>
  <c r="L50" i="7"/>
  <c r="N50" i="7"/>
  <c r="I10" i="12"/>
  <c r="K46" i="7"/>
  <c r="L46" i="7"/>
  <c r="N46" i="7"/>
  <c r="K16" i="7"/>
  <c r="L16" i="7"/>
  <c r="N16" i="7"/>
  <c r="H10" i="13"/>
  <c r="K14" i="7"/>
  <c r="L14" i="7"/>
  <c r="N14" i="7"/>
  <c r="K60" i="7"/>
  <c r="L60" i="7"/>
  <c r="N60" i="7"/>
  <c r="H15" i="13"/>
  <c r="I5" i="12"/>
  <c r="I16" i="12"/>
  <c r="H8" i="13"/>
  <c r="I15" i="12"/>
  <c r="J15" i="12"/>
  <c r="J16" i="12"/>
  <c r="J17" i="12"/>
  <c r="J18" i="12"/>
  <c r="J19" i="12"/>
  <c r="K38" i="7"/>
  <c r="L38" i="7"/>
  <c r="N38" i="7"/>
  <c r="J21" i="12"/>
  <c r="J22" i="12"/>
  <c r="J23" i="12"/>
  <c r="J24" i="12"/>
  <c r="K63" i="7"/>
  <c r="L63" i="7"/>
  <c r="N63" i="7"/>
  <c r="K47" i="7"/>
  <c r="L47" i="7"/>
  <c r="N47" i="7"/>
  <c r="K65" i="7"/>
  <c r="L65" i="7"/>
  <c r="N65" i="7"/>
  <c r="K71" i="7"/>
  <c r="L71" i="7"/>
  <c r="N71" i="7"/>
  <c r="K73" i="7"/>
  <c r="L73" i="7"/>
  <c r="N73" i="7"/>
  <c r="K79" i="7"/>
  <c r="L79" i="7"/>
  <c r="N79" i="7"/>
  <c r="K81" i="7"/>
  <c r="L81" i="7"/>
  <c r="N81" i="7"/>
  <c r="K87" i="7"/>
  <c r="L87" i="7"/>
  <c r="N87" i="7"/>
  <c r="K89" i="7"/>
  <c r="L89" i="7"/>
  <c r="N89" i="7"/>
  <c r="K95" i="7"/>
  <c r="L95" i="7"/>
  <c r="N95" i="7"/>
  <c r="K97" i="7"/>
  <c r="L97" i="7"/>
  <c r="N97" i="7"/>
  <c r="K103" i="7"/>
  <c r="L103" i="7"/>
  <c r="N103" i="7"/>
  <c r="K105" i="7"/>
  <c r="L105" i="7"/>
  <c r="N105" i="7"/>
  <c r="K111" i="7"/>
  <c r="L111" i="7"/>
  <c r="N111" i="7"/>
  <c r="K113" i="7"/>
  <c r="L113" i="7"/>
  <c r="N113" i="7"/>
  <c r="K119" i="7"/>
  <c r="L119" i="7"/>
  <c r="N119" i="7"/>
  <c r="K121" i="7"/>
  <c r="L121" i="7"/>
  <c r="N121" i="7"/>
  <c r="I11" i="12"/>
  <c r="H7" i="13"/>
  <c r="K40" i="7"/>
  <c r="L40" i="7"/>
  <c r="N40" i="7"/>
  <c r="K18" i="7"/>
  <c r="L18" i="7"/>
  <c r="N18" i="7"/>
  <c r="K26" i="7"/>
  <c r="L26" i="7"/>
  <c r="N26" i="7"/>
  <c r="K42" i="7"/>
  <c r="L42" i="7"/>
  <c r="N42" i="7"/>
  <c r="K56" i="7"/>
  <c r="L56" i="7"/>
  <c r="N56" i="7"/>
  <c r="I6" i="12"/>
  <c r="J5" i="12"/>
  <c r="J6" i="12"/>
  <c r="J7" i="12"/>
  <c r="J8" i="12"/>
  <c r="J9" i="12"/>
</calcChain>
</file>

<file path=xl/sharedStrings.xml><?xml version="1.0" encoding="utf-8"?>
<sst xmlns="http://schemas.openxmlformats.org/spreadsheetml/2006/main" count="706" uniqueCount="144">
  <si>
    <t>Fig 1</t>
  </si>
  <si>
    <t>Fig 2</t>
  </si>
  <si>
    <t>Fig 3</t>
  </si>
  <si>
    <t>subtotal</t>
  </si>
  <si>
    <t>pens</t>
  </si>
  <si>
    <t>result</t>
  </si>
  <si>
    <t>fig 1</t>
  </si>
  <si>
    <t>fig 2</t>
  </si>
  <si>
    <t>fig 3</t>
  </si>
  <si>
    <t>score</t>
  </si>
  <si>
    <t>lo</t>
  </si>
  <si>
    <t>hi</t>
  </si>
  <si>
    <t>j1</t>
  </si>
  <si>
    <t>j2</t>
  </si>
  <si>
    <t>j3</t>
  </si>
  <si>
    <t>j4</t>
  </si>
  <si>
    <t>j5</t>
  </si>
  <si>
    <t>AR</t>
  </si>
  <si>
    <t>yob</t>
  </si>
  <si>
    <t>trial</t>
  </si>
  <si>
    <t>fig1</t>
  </si>
  <si>
    <t>fig2</t>
  </si>
  <si>
    <t>fig3</t>
  </si>
  <si>
    <t>j6</t>
  </si>
  <si>
    <t>Rank</t>
  </si>
  <si>
    <t>pt</t>
  </si>
  <si>
    <t>Referee</t>
  </si>
  <si>
    <t>Club</t>
  </si>
  <si>
    <t>Solo</t>
  </si>
  <si>
    <t>FIGURES</t>
  </si>
  <si>
    <t>YoB</t>
  </si>
  <si>
    <t>Name</t>
  </si>
  <si>
    <t>Region</t>
  </si>
  <si>
    <t>Figure Score</t>
  </si>
  <si>
    <t>Warwickshire and Staffordshire
Invitational Synchronised Swimming Championships 2016
Halesowen Leisure Centre,  2nd July 2016</t>
  </si>
  <si>
    <t>Wal</t>
  </si>
  <si>
    <t>I/S</t>
  </si>
  <si>
    <t>I</t>
  </si>
  <si>
    <t>Rug</t>
  </si>
  <si>
    <t>W/I</t>
  </si>
  <si>
    <t>BscAq</t>
  </si>
  <si>
    <t>GSSC</t>
  </si>
  <si>
    <t>Aquav</t>
  </si>
  <si>
    <t>Wit</t>
  </si>
  <si>
    <t>COP</t>
  </si>
  <si>
    <t>COB</t>
  </si>
  <si>
    <t>ASA Reg</t>
  </si>
  <si>
    <t>HANNAH LINDEN</t>
  </si>
  <si>
    <t>NAYANA WALKER</t>
  </si>
  <si>
    <t>ABBEY HUETT</t>
  </si>
  <si>
    <t>AMELIA QUINN</t>
  </si>
  <si>
    <t>Lily Perry</t>
  </si>
  <si>
    <t>Hannah Birch</t>
  </si>
  <si>
    <t>Pyper Watkins</t>
  </si>
  <si>
    <t>Rosie Rallings</t>
  </si>
  <si>
    <t>Megan Cosgrove</t>
  </si>
  <si>
    <t>solo</t>
  </si>
  <si>
    <t>Sarah Pullan</t>
  </si>
  <si>
    <t>Debbie Harris</t>
  </si>
  <si>
    <t>Lucy Rouse</t>
  </si>
  <si>
    <t>Steve Fuller</t>
  </si>
  <si>
    <t>Helen Stokes</t>
  </si>
  <si>
    <t>Hannah Secher</t>
  </si>
  <si>
    <t>Lenka Tanner</t>
  </si>
  <si>
    <t>Ali Pratt</t>
  </si>
  <si>
    <t>Solo Draw</t>
  </si>
  <si>
    <t>Code</t>
  </si>
  <si>
    <t>Figure Average</t>
  </si>
  <si>
    <t>Figure Rank</t>
  </si>
  <si>
    <t>Entry</t>
  </si>
  <si>
    <t>Duet Draw</t>
  </si>
  <si>
    <t>Top 5.   But need to have 3 from W so can be up to eight if not in top 6</t>
  </si>
  <si>
    <t>12&amp;U</t>
  </si>
  <si>
    <t>Katie Huett</t>
  </si>
  <si>
    <t>Theresa Heap</t>
  </si>
  <si>
    <t>Anne Harterre</t>
  </si>
  <si>
    <t>Graham Old</t>
  </si>
  <si>
    <t>Ray Khan</t>
  </si>
  <si>
    <t>Fiona Johns</t>
  </si>
  <si>
    <t>Sue Mills</t>
  </si>
  <si>
    <t>Rob Walker</t>
  </si>
  <si>
    <t>Ballet Leg</t>
  </si>
  <si>
    <t>Barracuda</t>
  </si>
  <si>
    <t>Front Walkover</t>
  </si>
  <si>
    <t>Trearna Hart</t>
  </si>
  <si>
    <t>AMELIA GREGORY</t>
  </si>
  <si>
    <t>GEORGIA LINDSAY</t>
  </si>
  <si>
    <t>Heather Moore</t>
  </si>
  <si>
    <t>Aimee Blackett</t>
  </si>
  <si>
    <t>Thiri Thein</t>
  </si>
  <si>
    <t>Georgia Baker</t>
  </si>
  <si>
    <t>Olivia Baker</t>
  </si>
  <si>
    <t xml:space="preserve">Emma Johns </t>
  </si>
  <si>
    <t>FOTEINI KALKANI</t>
  </si>
  <si>
    <t>Stephanie Pagan</t>
  </si>
  <si>
    <t>Maya Mianowana</t>
  </si>
  <si>
    <t xml:space="preserve">Kata Soros </t>
  </si>
  <si>
    <t>Lia Harmieson</t>
  </si>
  <si>
    <t>Aisling Khan</t>
  </si>
  <si>
    <t>Taylor Breeze</t>
  </si>
  <si>
    <t>EMILY OGG</t>
  </si>
  <si>
    <t>Lili Dingwall</t>
  </si>
  <si>
    <t>Katie Lopez</t>
  </si>
  <si>
    <t>Natasha Howard</t>
  </si>
  <si>
    <t>Rheya Joseph</t>
  </si>
  <si>
    <t>Florence Ford</t>
  </si>
  <si>
    <t>Harriet Haynes</t>
  </si>
  <si>
    <t>Erin Ward</t>
  </si>
  <si>
    <t>AMELIA TANDY</t>
  </si>
  <si>
    <t>Isabelle Watkins</t>
  </si>
  <si>
    <t>JOEY BRIDGEWATER</t>
  </si>
  <si>
    <t>Elicia Street</t>
  </si>
  <si>
    <t>Sophie Robinson</t>
  </si>
  <si>
    <t>Elisa Schickbauer</t>
  </si>
  <si>
    <t>Eve Young</t>
  </si>
  <si>
    <t>Katherine Stevenson</t>
  </si>
  <si>
    <t>CHARLIE PUTT</t>
  </si>
  <si>
    <t>Anna Clemmetsen</t>
  </si>
  <si>
    <t xml:space="preserve">Wei Yen Tan </t>
  </si>
  <si>
    <t>Mia Jones</t>
  </si>
  <si>
    <t>Taliah Alves</t>
  </si>
  <si>
    <t>Anna Sagoo</t>
  </si>
  <si>
    <t>Catrise Hart</t>
  </si>
  <si>
    <t>EVE HOWARD</t>
  </si>
  <si>
    <t>Leah Bragoli</t>
  </si>
  <si>
    <t>Marie Ange Siegfried</t>
  </si>
  <si>
    <t>Lydia Tan</t>
  </si>
  <si>
    <t>Lily Halasi</t>
  </si>
  <si>
    <t>Olivia Timms</t>
  </si>
  <si>
    <t>LILI CARROLL</t>
  </si>
  <si>
    <t>Lucy Middleton</t>
  </si>
  <si>
    <t>ARIANE SARGENT</t>
  </si>
  <si>
    <t>Rhianna Selby-Nash</t>
  </si>
  <si>
    <t>Yessane Rimbon</t>
  </si>
  <si>
    <t>ELEANOR DEADMAN</t>
  </si>
  <si>
    <t>PHOEBE SATURELY</t>
  </si>
  <si>
    <t>SOPHIE THOMAS</t>
  </si>
  <si>
    <t>Chlt</t>
  </si>
  <si>
    <t>Top 6.   But nned to have 3 from W so can be up to nine if not in top 6, 11 entries</t>
  </si>
  <si>
    <t>Eleanor Deadman</t>
  </si>
  <si>
    <t>All will Swim!!!</t>
  </si>
  <si>
    <t>12&amp;U Solo Start List</t>
  </si>
  <si>
    <t>12&amp;U Duet Start List</t>
  </si>
  <si>
    <t>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</si>
</sst>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_-* #,##0.000_-;\-* #,##0.000_-;_-* &quot;-&quot;???_-;_-@_-"/>
    <numFmt numFmtId="166" formatCode="_-* #,##0.0_-;\-* #,##0.0_-;_-* &quot;-&quot;?_-;_-@_-"/>
    <numFmt numFmtId="167" formatCode="_-* #,##0.0000_-;\-* #,##0.0000_-;_-* &quot;-&quot;????_-;_-@_-"/>
    <numFmt numFmtId="168" formatCode="0.0000"/>
    <numFmt numFmtId="169" formatCode="[$-809]General"/>
    <numFmt numFmtId="172" formatCode="yyyy"/>
  </numFmts>
  <fonts count="32" x14ac:knownFonts="1">
    <font>
      <sz val="10"/>
      <name val="Arial"/>
    </font>
    <font>
      <sz val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22"/>
      <name val="Calibri"/>
      <family val="2"/>
      <scheme val="minor"/>
    </font>
    <font>
      <b/>
      <sz val="22"/>
      <name val="Calibri"/>
      <family val="2"/>
      <scheme val="minor"/>
    </font>
    <font>
      <sz val="12"/>
      <name val="Calibri"/>
      <family val="2"/>
      <scheme val="minor"/>
    </font>
    <font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0" tint="-0.14999847407452621"/>
      <name val="Arial"/>
      <family val="2"/>
    </font>
    <font>
      <b/>
      <sz val="18"/>
      <color rgb="FFFF0000"/>
      <name val="Calibri"/>
      <family val="2"/>
      <scheme val="minor"/>
    </font>
    <font>
      <sz val="16"/>
      <color rgb="FFFF0000"/>
      <name val="Arial"/>
      <family val="2"/>
    </font>
    <font>
      <sz val="12"/>
      <color indexed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9" fontId="13" fillId="0" borderId="0" applyBorder="0" applyProtection="0"/>
    <xf numFmtId="0" fontId="12" fillId="0" borderId="0"/>
    <xf numFmtId="0" fontId="12" fillId="0" borderId="0"/>
  </cellStyleXfs>
  <cellXfs count="131">
    <xf numFmtId="0" fontId="0" fillId="0" borderId="0" xfId="0"/>
    <xf numFmtId="165" fontId="1" fillId="0" borderId="0" xfId="0" applyNumberFormat="1" applyFont="1" applyProtection="1"/>
    <xf numFmtId="166" fontId="1" fillId="0" borderId="0" xfId="0" applyNumberFormat="1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166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 vertical="center"/>
    </xf>
    <xf numFmtId="16" fontId="3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Protection="1"/>
    <xf numFmtId="166" fontId="4" fillId="2" borderId="0" xfId="0" applyNumberFormat="1" applyFont="1" applyFill="1" applyProtection="1">
      <protection locked="0"/>
    </xf>
    <xf numFmtId="166" fontId="4" fillId="0" borderId="0" xfId="0" applyNumberFormat="1" applyFont="1" applyAlignment="1" applyProtection="1">
      <alignment horizontal="right"/>
    </xf>
    <xf numFmtId="166" fontId="4" fillId="0" borderId="0" xfId="0" applyNumberFormat="1" applyFont="1" applyProtection="1"/>
    <xf numFmtId="165" fontId="4" fillId="2" borderId="0" xfId="0" applyNumberFormat="1" applyFont="1" applyFill="1" applyProtection="1">
      <protection locked="0"/>
    </xf>
    <xf numFmtId="164" fontId="4" fillId="0" borderId="0" xfId="0" applyNumberFormat="1" applyFont="1" applyProtection="1"/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Alignment="1">
      <alignment horizontal="right"/>
    </xf>
    <xf numFmtId="0" fontId="6" fillId="0" borderId="0" xfId="0" applyFont="1"/>
    <xf numFmtId="165" fontId="6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Alignment="1"/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67" fontId="4" fillId="0" borderId="0" xfId="0" applyNumberFormat="1" applyFont="1" applyProtection="1"/>
    <xf numFmtId="0" fontId="14" fillId="0" borderId="0" xfId="0" applyFont="1"/>
    <xf numFmtId="0" fontId="14" fillId="0" borderId="0" xfId="0" applyFont="1" applyAlignment="1">
      <alignment horizontal="center"/>
    </xf>
    <xf numFmtId="167" fontId="14" fillId="0" borderId="0" xfId="0" applyNumberFormat="1" applyFont="1" applyProtection="1"/>
    <xf numFmtId="167" fontId="14" fillId="0" borderId="0" xfId="0" applyNumberFormat="1" applyFont="1" applyAlignment="1" applyProtection="1">
      <alignment horizontal="right"/>
    </xf>
    <xf numFmtId="165" fontId="14" fillId="0" borderId="0" xfId="0" applyNumberFormat="1" applyFont="1" applyProtection="1"/>
    <xf numFmtId="167" fontId="14" fillId="0" borderId="0" xfId="0" applyNumberFormat="1" applyFont="1" applyBorder="1" applyProtection="1"/>
    <xf numFmtId="167" fontId="14" fillId="0" borderId="0" xfId="0" applyNumberFormat="1" applyFont="1" applyBorder="1" applyAlignment="1" applyProtection="1">
      <alignment horizontal="right"/>
    </xf>
    <xf numFmtId="0" fontId="15" fillId="0" borderId="0" xfId="0" applyFont="1" applyFill="1" applyBorder="1" applyAlignment="1" applyProtection="1"/>
    <xf numFmtId="0" fontId="15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0" fontId="15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/>
    <xf numFmtId="0" fontId="14" fillId="0" borderId="2" xfId="0" applyFont="1" applyFill="1" applyBorder="1" applyAlignment="1" applyProtection="1"/>
    <xf numFmtId="0" fontId="15" fillId="0" borderId="0" xfId="0" applyFont="1" applyFill="1" applyBorder="1" applyProtection="1"/>
    <xf numFmtId="0" fontId="15" fillId="0" borderId="0" xfId="0" applyFont="1" applyFill="1" applyAlignment="1" applyProtection="1">
      <alignment horizontal="left"/>
    </xf>
    <xf numFmtId="164" fontId="15" fillId="0" borderId="0" xfId="0" applyNumberFormat="1" applyFont="1" applyFill="1" applyAlignment="1" applyProtection="1">
      <alignment horizontal="center"/>
    </xf>
    <xf numFmtId="0" fontId="14" fillId="0" borderId="3" xfId="0" applyFont="1" applyFill="1" applyBorder="1" applyAlignment="1" applyProtection="1"/>
    <xf numFmtId="0" fontId="14" fillId="0" borderId="4" xfId="0" applyFont="1" applyFill="1" applyBorder="1" applyAlignment="1" applyProtection="1"/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</xf>
    <xf numFmtId="164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</xf>
    <xf numFmtId="165" fontId="15" fillId="0" borderId="0" xfId="0" applyNumberFormat="1" applyFont="1" applyFill="1" applyBorder="1" applyAlignment="1" applyProtection="1">
      <alignment horizontal="center" vertical="center"/>
    </xf>
    <xf numFmtId="166" fontId="1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Protection="1"/>
    <xf numFmtId="0" fontId="17" fillId="0" borderId="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4" fillId="0" borderId="0" xfId="0" applyFont="1" applyFill="1" applyBorder="1" applyProtection="1"/>
    <xf numFmtId="172" fontId="4" fillId="0" borderId="0" xfId="0" applyNumberFormat="1" applyFont="1"/>
    <xf numFmtId="0" fontId="8" fillId="0" borderId="0" xfId="0" applyFont="1" applyAlignment="1">
      <alignment vertical="center"/>
    </xf>
    <xf numFmtId="0" fontId="18" fillId="0" borderId="0" xfId="0" applyFont="1" applyFill="1" applyBorder="1"/>
    <xf numFmtId="16" fontId="18" fillId="0" borderId="0" xfId="0" applyNumberFormat="1" applyFont="1" applyFill="1" applyBorder="1" applyAlignment="1">
      <alignment horizontal="right"/>
    </xf>
    <xf numFmtId="172" fontId="18" fillId="0" borderId="0" xfId="0" applyNumberFormat="1" applyFont="1" applyFill="1" applyBorder="1"/>
    <xf numFmtId="0" fontId="18" fillId="0" borderId="0" xfId="0" applyFont="1" applyFill="1" applyBorder="1" applyAlignment="1">
      <alignment horizontal="right"/>
    </xf>
    <xf numFmtId="0" fontId="19" fillId="0" borderId="0" xfId="0" applyFont="1" applyProtection="1"/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15" fillId="0" borderId="6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/>
    </xf>
    <xf numFmtId="0" fontId="15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7" fillId="0" borderId="8" xfId="0" applyFont="1" applyBorder="1" applyAlignment="1"/>
    <xf numFmtId="0" fontId="0" fillId="0" borderId="0" xfId="0" applyBorder="1"/>
    <xf numFmtId="0" fontId="14" fillId="0" borderId="5" xfId="0" applyFont="1" applyFill="1" applyBorder="1" applyAlignment="1" applyProtection="1"/>
    <xf numFmtId="0" fontId="15" fillId="0" borderId="9" xfId="0" applyFont="1" applyBorder="1" applyAlignment="1">
      <alignment horizontal="center"/>
    </xf>
    <xf numFmtId="0" fontId="21" fillId="0" borderId="1" xfId="0" applyFont="1" applyBorder="1"/>
    <xf numFmtId="0" fontId="21" fillId="0" borderId="2" xfId="0" applyFont="1" applyFill="1" applyBorder="1"/>
    <xf numFmtId="0" fontId="21" fillId="0" borderId="0" xfId="0" applyFont="1" applyFill="1" applyBorder="1" applyAlignment="1" applyProtection="1"/>
    <xf numFmtId="0" fontId="14" fillId="0" borderId="8" xfId="0" applyFont="1" applyFill="1" applyBorder="1" applyAlignment="1" applyProtection="1"/>
    <xf numFmtId="0" fontId="20" fillId="0" borderId="0" xfId="0" applyFont="1" applyFill="1" applyBorder="1" applyAlignment="1">
      <alignment horizontal="left" vertical="center"/>
    </xf>
    <xf numFmtId="172" fontId="20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/>
    </xf>
    <xf numFmtId="0" fontId="23" fillId="0" borderId="0" xfId="0" applyFont="1"/>
    <xf numFmtId="0" fontId="14" fillId="0" borderId="0" xfId="0" applyFont="1" applyFill="1" applyBorder="1"/>
    <xf numFmtId="0" fontId="15" fillId="0" borderId="0" xfId="3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horizontal="center"/>
    </xf>
    <xf numFmtId="168" fontId="0" fillId="0" borderId="0" xfId="0" applyNumberFormat="1" applyBorder="1"/>
    <xf numFmtId="0" fontId="25" fillId="0" borderId="0" xfId="3" applyFont="1" applyFill="1" applyBorder="1" applyAlignment="1">
      <alignment horizontal="center" vertical="center" wrapText="1"/>
    </xf>
    <xf numFmtId="0" fontId="14" fillId="0" borderId="0" xfId="0" applyFont="1" applyBorder="1"/>
    <xf numFmtId="0" fontId="25" fillId="0" borderId="0" xfId="0" applyFont="1" applyBorder="1"/>
    <xf numFmtId="0" fontId="25" fillId="0" borderId="0" xfId="0" applyFont="1" applyFill="1" applyBorder="1"/>
    <xf numFmtId="168" fontId="26" fillId="0" borderId="0" xfId="0" applyNumberFormat="1" applyFont="1" applyFill="1" applyBorder="1"/>
    <xf numFmtId="168" fontId="0" fillId="3" borderId="0" xfId="0" applyNumberFormat="1" applyFill="1" applyBorder="1"/>
    <xf numFmtId="0" fontId="14" fillId="0" borderId="0" xfId="0" applyFont="1" applyFill="1" applyAlignment="1">
      <alignment horizontal="right"/>
    </xf>
    <xf numFmtId="172" fontId="14" fillId="0" borderId="0" xfId="0" applyNumberFormat="1" applyFont="1" applyAlignment="1">
      <alignment horizontal="right"/>
    </xf>
    <xf numFmtId="168" fontId="14" fillId="0" borderId="0" xfId="0" applyNumberFormat="1" applyFont="1"/>
    <xf numFmtId="0" fontId="25" fillId="0" borderId="0" xfId="3" applyFont="1" applyFill="1" applyBorder="1" applyAlignment="1">
      <alignment horizontal="left" vertical="center"/>
    </xf>
    <xf numFmtId="0" fontId="25" fillId="0" borderId="0" xfId="3" applyFont="1" applyFill="1" applyBorder="1" applyAlignment="1">
      <alignment vertical="center"/>
    </xf>
    <xf numFmtId="0" fontId="27" fillId="0" borderId="0" xfId="3" applyFont="1" applyFill="1" applyBorder="1" applyAlignment="1">
      <alignment horizontal="center" vertical="center" wrapText="1"/>
    </xf>
    <xf numFmtId="0" fontId="28" fillId="0" borderId="0" xfId="0" applyFont="1"/>
    <xf numFmtId="166" fontId="4" fillId="4" borderId="0" xfId="0" applyNumberFormat="1" applyFont="1" applyFill="1" applyProtection="1">
      <protection locked="0"/>
    </xf>
    <xf numFmtId="0" fontId="17" fillId="0" borderId="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right"/>
    </xf>
    <xf numFmtId="172" fontId="19" fillId="0" borderId="0" xfId="0" applyNumberFormat="1" applyFont="1" applyAlignment="1">
      <alignment horizontal="right"/>
    </xf>
    <xf numFmtId="0" fontId="19" fillId="0" borderId="0" xfId="0" applyFont="1"/>
    <xf numFmtId="168" fontId="19" fillId="0" borderId="0" xfId="0" applyNumberFormat="1" applyFont="1"/>
    <xf numFmtId="0" fontId="28" fillId="0" borderId="0" xfId="0" applyFont="1" applyBorder="1"/>
    <xf numFmtId="0" fontId="19" fillId="0" borderId="0" xfId="0" applyFont="1" applyFill="1" applyBorder="1" applyProtection="1"/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172" fontId="30" fillId="0" borderId="0" xfId="0" applyNumberFormat="1" applyFont="1" applyFill="1" applyBorder="1" applyAlignment="1">
      <alignment horizontal="left" vertical="center"/>
    </xf>
    <xf numFmtId="166" fontId="4" fillId="5" borderId="0" xfId="0" applyNumberFormat="1" applyFont="1" applyFill="1" applyProtection="1">
      <protection locked="0"/>
    </xf>
    <xf numFmtId="0" fontId="18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</cellXfs>
  <cellStyles count="4">
    <cellStyle name="Excel Built-in Normal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0</xdr:row>
      <xdr:rowOff>219075</xdr:rowOff>
    </xdr:from>
    <xdr:to>
      <xdr:col>2</xdr:col>
      <xdr:colOff>371475</xdr:colOff>
      <xdr:row>0</xdr:row>
      <xdr:rowOff>1562100</xdr:rowOff>
    </xdr:to>
    <xdr:pic>
      <xdr:nvPicPr>
        <xdr:cNvPr id="1095" name="Picture 21" descr="6B66EB1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961"/>
        <a:stretch>
          <a:fillRect/>
        </a:stretch>
      </xdr:blipFill>
      <xdr:spPr bwMode="auto">
        <a:xfrm>
          <a:off x="1809750" y="219075"/>
          <a:ext cx="13525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866775</xdr:colOff>
      <xdr:row>0</xdr:row>
      <xdr:rowOff>161925</xdr:rowOff>
    </xdr:from>
    <xdr:to>
      <xdr:col>12</xdr:col>
      <xdr:colOff>361950</xdr:colOff>
      <xdr:row>0</xdr:row>
      <xdr:rowOff>1533525</xdr:rowOff>
    </xdr:to>
    <xdr:pic>
      <xdr:nvPicPr>
        <xdr:cNvPr id="109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0" y="161925"/>
          <a:ext cx="15430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0</xdr:row>
      <xdr:rowOff>219075</xdr:rowOff>
    </xdr:from>
    <xdr:to>
      <xdr:col>2</xdr:col>
      <xdr:colOff>371475</xdr:colOff>
      <xdr:row>0</xdr:row>
      <xdr:rowOff>1562100</xdr:rowOff>
    </xdr:to>
    <xdr:pic>
      <xdr:nvPicPr>
        <xdr:cNvPr id="16416" name="Picture 21" descr="6B66EB1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961"/>
        <a:stretch>
          <a:fillRect/>
        </a:stretch>
      </xdr:blipFill>
      <xdr:spPr bwMode="auto">
        <a:xfrm>
          <a:off x="1809750" y="219075"/>
          <a:ext cx="13525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866775</xdr:colOff>
      <xdr:row>0</xdr:row>
      <xdr:rowOff>161925</xdr:rowOff>
    </xdr:from>
    <xdr:to>
      <xdr:col>12</xdr:col>
      <xdr:colOff>361950</xdr:colOff>
      <xdr:row>0</xdr:row>
      <xdr:rowOff>1533525</xdr:rowOff>
    </xdr:to>
    <xdr:pic>
      <xdr:nvPicPr>
        <xdr:cNvPr id="16417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0" y="161925"/>
          <a:ext cx="15430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Q111"/>
  <sheetViews>
    <sheetView topLeftCell="A49" zoomScaleNormal="100" workbookViewId="0">
      <selection activeCell="N54" sqref="N54"/>
    </sheetView>
  </sheetViews>
  <sheetFormatPr defaultRowHeight="12.75" x14ac:dyDescent="0.2"/>
  <cols>
    <col min="1" max="1" width="10.28515625" style="3" customWidth="1"/>
    <col min="2" max="2" width="21.5703125" style="3" customWidth="1"/>
    <col min="3" max="3" width="14.5703125" style="4" customWidth="1"/>
    <col min="4" max="4" width="8.5703125" style="4" customWidth="1"/>
    <col min="5" max="5" width="6.5703125" style="4" customWidth="1"/>
    <col min="6" max="6" width="7.140625" style="3" customWidth="1"/>
    <col min="7" max="10" width="7.85546875" style="3" customWidth="1"/>
    <col min="11" max="11" width="7.7109375" style="3" customWidth="1"/>
    <col min="12" max="12" width="7.85546875" style="3" hidden="1" customWidth="1"/>
    <col min="13" max="13" width="11" style="5" customWidth="1"/>
    <col min="14" max="14" width="12.5703125" style="1" customWidth="1"/>
    <col min="15" max="15" width="6.85546875" style="2" customWidth="1"/>
    <col min="16" max="16" width="6.28515625" style="2" customWidth="1"/>
    <col min="17" max="16384" width="9.140625" style="3"/>
  </cols>
  <sheetData>
    <row r="1" spans="1:17" s="14" customFormat="1" ht="24.75" customHeight="1" x14ac:dyDescent="0.2">
      <c r="A1" s="15"/>
      <c r="B1" s="7" t="str">
        <f>FIGURES!B6</f>
        <v>Ballet Leg</v>
      </c>
      <c r="C1" s="8">
        <f>FIGURES!D6</f>
        <v>1.6</v>
      </c>
      <c r="D1" s="6" t="s">
        <v>18</v>
      </c>
      <c r="E1" s="9" t="s">
        <v>19</v>
      </c>
      <c r="F1" s="9"/>
      <c r="G1" s="9" t="s">
        <v>12</v>
      </c>
      <c r="H1" s="9" t="s">
        <v>13</v>
      </c>
      <c r="I1" s="9" t="s">
        <v>14</v>
      </c>
      <c r="J1" s="9" t="s">
        <v>15</v>
      </c>
      <c r="K1" s="9" t="s">
        <v>16</v>
      </c>
      <c r="L1" s="9" t="s">
        <v>23</v>
      </c>
      <c r="M1" s="9" t="s">
        <v>3</v>
      </c>
      <c r="N1" s="10" t="s">
        <v>9</v>
      </c>
      <c r="O1" s="11" t="s">
        <v>10</v>
      </c>
      <c r="P1" s="11" t="s">
        <v>11</v>
      </c>
      <c r="Q1" s="9" t="s">
        <v>4</v>
      </c>
    </row>
    <row r="2" spans="1:17" s="16" customFormat="1" ht="15.75" x14ac:dyDescent="0.25">
      <c r="A2" s="13">
        <v>1</v>
      </c>
      <c r="B2" s="12" t="str">
        <f>FIGURES!B14</f>
        <v>Trearna Hart</v>
      </c>
      <c r="C2" s="12" t="str">
        <f>FIGURES!C14</f>
        <v>Wal</v>
      </c>
      <c r="D2" s="67">
        <f>FIGURES!F14</f>
        <v>38588</v>
      </c>
      <c r="E2" s="12">
        <f>FIGURES!G14</f>
        <v>0</v>
      </c>
      <c r="F2" s="16" t="s">
        <v>0</v>
      </c>
      <c r="G2" s="111">
        <v>4.8</v>
      </c>
      <c r="H2" s="17">
        <v>4.5999999999999996</v>
      </c>
      <c r="I2" s="17">
        <v>5</v>
      </c>
      <c r="J2" s="17">
        <v>3.8</v>
      </c>
      <c r="K2" s="17">
        <v>4.9000000000000004</v>
      </c>
      <c r="L2" s="17"/>
      <c r="M2" s="18">
        <f t="shared" ref="M2:M33" si="0">SUM(G2:L2)-O2-P2</f>
        <v>14.3</v>
      </c>
      <c r="N2" s="32">
        <f t="shared" ref="N2:N33" si="1">ROUND((SUM(G2:L2)-SUM(O2:P2))*$C$1/3,4)</f>
        <v>7.6266999999999996</v>
      </c>
      <c r="O2" s="19">
        <f t="shared" ref="O2:O33" si="2">MIN(G2:L2)</f>
        <v>3.8</v>
      </c>
      <c r="P2" s="19">
        <f t="shared" ref="P2:P33" si="3">MAX(G2:L2)</f>
        <v>5</v>
      </c>
      <c r="Q2" s="20">
        <v>0</v>
      </c>
    </row>
    <row r="3" spans="1:17" s="16" customFormat="1" ht="15.75" x14ac:dyDescent="0.25">
      <c r="A3" s="13">
        <v>2</v>
      </c>
      <c r="B3" s="12" t="str">
        <f>FIGURES!B15</f>
        <v>AMELIA GREGORY</v>
      </c>
      <c r="C3" s="12" t="str">
        <f>FIGURES!C15</f>
        <v>Chlt</v>
      </c>
      <c r="D3" s="67">
        <f>FIGURES!F15</f>
        <v>38267</v>
      </c>
      <c r="E3" s="12">
        <f>FIGURES!G15</f>
        <v>0</v>
      </c>
      <c r="F3" s="16" t="s">
        <v>0</v>
      </c>
      <c r="G3" s="17">
        <v>5.9</v>
      </c>
      <c r="H3" s="17">
        <v>5.7</v>
      </c>
      <c r="I3" s="17">
        <v>5.4</v>
      </c>
      <c r="J3" s="17">
        <v>5.6</v>
      </c>
      <c r="K3" s="17">
        <v>5</v>
      </c>
      <c r="L3" s="17"/>
      <c r="M3" s="18">
        <f t="shared" si="0"/>
        <v>16.700000000000003</v>
      </c>
      <c r="N3" s="32">
        <f t="shared" si="1"/>
        <v>8.9067000000000007</v>
      </c>
      <c r="O3" s="19">
        <f t="shared" si="2"/>
        <v>5</v>
      </c>
      <c r="P3" s="19">
        <f t="shared" si="3"/>
        <v>5.9</v>
      </c>
      <c r="Q3" s="20">
        <v>0</v>
      </c>
    </row>
    <row r="4" spans="1:17" s="16" customFormat="1" ht="15.75" x14ac:dyDescent="0.25">
      <c r="A4" s="13">
        <v>3</v>
      </c>
      <c r="B4" s="12" t="str">
        <f>FIGURES!B16</f>
        <v>GEORGIA LINDSAY</v>
      </c>
      <c r="C4" s="12" t="str">
        <f>FIGURES!C16</f>
        <v>Rug</v>
      </c>
      <c r="D4" s="67">
        <f>FIGURES!F16</f>
        <v>38167</v>
      </c>
      <c r="E4" s="12" t="str">
        <f>FIGURES!G16</f>
        <v>solo</v>
      </c>
      <c r="F4" s="16" t="s">
        <v>0</v>
      </c>
      <c r="G4" s="17">
        <v>6</v>
      </c>
      <c r="H4" s="17">
        <v>6</v>
      </c>
      <c r="I4" s="17">
        <v>5.6</v>
      </c>
      <c r="J4" s="17">
        <v>5.9</v>
      </c>
      <c r="K4" s="17">
        <v>5.7</v>
      </c>
      <c r="L4" s="17"/>
      <c r="M4" s="18">
        <f t="shared" si="0"/>
        <v>17.600000000000001</v>
      </c>
      <c r="N4" s="32">
        <f t="shared" si="1"/>
        <v>9.3866999999999994</v>
      </c>
      <c r="O4" s="19">
        <f t="shared" si="2"/>
        <v>5.6</v>
      </c>
      <c r="P4" s="19">
        <f t="shared" si="3"/>
        <v>6</v>
      </c>
      <c r="Q4" s="20">
        <v>0</v>
      </c>
    </row>
    <row r="5" spans="1:17" s="16" customFormat="1" ht="15.75" x14ac:dyDescent="0.25">
      <c r="A5" s="13">
        <v>4</v>
      </c>
      <c r="B5" s="12" t="str">
        <f>FIGURES!B17</f>
        <v>Heather Moore</v>
      </c>
      <c r="C5" s="12" t="str">
        <f>FIGURES!C17</f>
        <v>BscAq</v>
      </c>
      <c r="D5" s="67">
        <f>FIGURES!F17</f>
        <v>38909</v>
      </c>
      <c r="E5" s="12">
        <f>FIGURES!G17</f>
        <v>0</v>
      </c>
      <c r="F5" s="16" t="s">
        <v>0</v>
      </c>
      <c r="G5" s="17">
        <v>3.2</v>
      </c>
      <c r="H5" s="17">
        <v>3.6</v>
      </c>
      <c r="I5" s="17">
        <v>4</v>
      </c>
      <c r="J5" s="17">
        <v>3.7</v>
      </c>
      <c r="K5" s="17">
        <v>3.9</v>
      </c>
      <c r="L5" s="17"/>
      <c r="M5" s="18">
        <f t="shared" si="0"/>
        <v>11.2</v>
      </c>
      <c r="N5" s="32">
        <f t="shared" si="1"/>
        <v>5.9733000000000001</v>
      </c>
      <c r="O5" s="19">
        <f t="shared" si="2"/>
        <v>3.2</v>
      </c>
      <c r="P5" s="19">
        <f t="shared" si="3"/>
        <v>4</v>
      </c>
      <c r="Q5" s="20">
        <v>0</v>
      </c>
    </row>
    <row r="6" spans="1:17" s="16" customFormat="1" ht="15.75" x14ac:dyDescent="0.25">
      <c r="A6" s="13">
        <v>5</v>
      </c>
      <c r="B6" s="12" t="str">
        <f>FIGURES!B18</f>
        <v>Aimee Blackett</v>
      </c>
      <c r="C6" s="12" t="str">
        <f>FIGURES!C18</f>
        <v>GSSC</v>
      </c>
      <c r="D6" s="67">
        <f>FIGURES!F18</f>
        <v>38142</v>
      </c>
      <c r="E6" s="12">
        <f>FIGURES!G18</f>
        <v>0</v>
      </c>
      <c r="F6" s="16" t="s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/>
      <c r="M6" s="18">
        <f t="shared" si="0"/>
        <v>0</v>
      </c>
      <c r="N6" s="32">
        <f t="shared" si="1"/>
        <v>0</v>
      </c>
      <c r="O6" s="19">
        <f t="shared" si="2"/>
        <v>0</v>
      </c>
      <c r="P6" s="19">
        <f t="shared" si="3"/>
        <v>0</v>
      </c>
      <c r="Q6" s="20">
        <v>0</v>
      </c>
    </row>
    <row r="7" spans="1:17" s="16" customFormat="1" ht="15.75" x14ac:dyDescent="0.25">
      <c r="A7" s="13">
        <v>6</v>
      </c>
      <c r="B7" s="12" t="str">
        <f>FIGURES!B19</f>
        <v>Thiri Thein</v>
      </c>
      <c r="C7" s="12" t="str">
        <f>FIGURES!C19</f>
        <v>Aquav</v>
      </c>
      <c r="D7" s="67">
        <f>FIGURES!F19</f>
        <v>38100</v>
      </c>
      <c r="E7" s="12">
        <f>FIGURES!G19</f>
        <v>0</v>
      </c>
      <c r="F7" s="16" t="s">
        <v>0</v>
      </c>
      <c r="G7" s="17">
        <v>4.9000000000000004</v>
      </c>
      <c r="H7" s="17">
        <v>5.3</v>
      </c>
      <c r="I7" s="17">
        <v>5.0999999999999996</v>
      </c>
      <c r="J7" s="17">
        <v>5</v>
      </c>
      <c r="K7" s="17">
        <v>5.5</v>
      </c>
      <c r="L7" s="17"/>
      <c r="M7" s="18">
        <f t="shared" si="0"/>
        <v>15.399999999999999</v>
      </c>
      <c r="N7" s="32">
        <f t="shared" si="1"/>
        <v>8.2133000000000003</v>
      </c>
      <c r="O7" s="19">
        <f t="shared" si="2"/>
        <v>4.9000000000000004</v>
      </c>
      <c r="P7" s="19">
        <f t="shared" si="3"/>
        <v>5.5</v>
      </c>
      <c r="Q7" s="20">
        <v>0</v>
      </c>
    </row>
    <row r="8" spans="1:17" s="16" customFormat="1" ht="15.75" x14ac:dyDescent="0.25">
      <c r="A8" s="13">
        <v>7</v>
      </c>
      <c r="B8" s="12" t="str">
        <f>FIGURES!B20</f>
        <v>Georgia Baker</v>
      </c>
      <c r="C8" s="12" t="str">
        <f>FIGURES!C20</f>
        <v>Wal</v>
      </c>
      <c r="D8" s="67">
        <f>FIGURES!F20</f>
        <v>38821</v>
      </c>
      <c r="E8" s="12">
        <f>FIGURES!G20</f>
        <v>0</v>
      </c>
      <c r="F8" s="16" t="s">
        <v>0</v>
      </c>
      <c r="G8" s="17">
        <v>5.4</v>
      </c>
      <c r="H8" s="17">
        <v>5</v>
      </c>
      <c r="I8" s="17">
        <v>5.3</v>
      </c>
      <c r="J8" s="17">
        <v>5.4</v>
      </c>
      <c r="K8" s="17">
        <v>5.8</v>
      </c>
      <c r="L8" s="17"/>
      <c r="M8" s="18">
        <f t="shared" si="0"/>
        <v>16.100000000000001</v>
      </c>
      <c r="N8" s="32">
        <f t="shared" si="1"/>
        <v>8.5867000000000004</v>
      </c>
      <c r="O8" s="19">
        <f t="shared" si="2"/>
        <v>5</v>
      </c>
      <c r="P8" s="19">
        <f t="shared" si="3"/>
        <v>5.8</v>
      </c>
      <c r="Q8" s="20">
        <v>0</v>
      </c>
    </row>
    <row r="9" spans="1:17" s="16" customFormat="1" ht="15.75" x14ac:dyDescent="0.25">
      <c r="A9" s="13">
        <v>8</v>
      </c>
      <c r="B9" s="12" t="str">
        <f>FIGURES!B21</f>
        <v>Olivia Baker</v>
      </c>
      <c r="C9" s="12" t="str">
        <f>FIGURES!C21</f>
        <v>Wal</v>
      </c>
      <c r="D9" s="67">
        <f>FIGURES!F21</f>
        <v>37989</v>
      </c>
      <c r="E9" s="12" t="str">
        <f>FIGURES!G21</f>
        <v>solo</v>
      </c>
      <c r="F9" s="16" t="s">
        <v>0</v>
      </c>
      <c r="G9" s="17">
        <v>6.2</v>
      </c>
      <c r="H9" s="17">
        <v>6.1</v>
      </c>
      <c r="I9" s="17">
        <v>6.4</v>
      </c>
      <c r="J9" s="17">
        <v>6</v>
      </c>
      <c r="K9" s="17">
        <v>6</v>
      </c>
      <c r="L9" s="17"/>
      <c r="M9" s="18">
        <f t="shared" si="0"/>
        <v>18.300000000000004</v>
      </c>
      <c r="N9" s="32">
        <f t="shared" si="1"/>
        <v>9.76</v>
      </c>
      <c r="O9" s="19">
        <f t="shared" si="2"/>
        <v>6</v>
      </c>
      <c r="P9" s="19">
        <f t="shared" si="3"/>
        <v>6.4</v>
      </c>
      <c r="Q9" s="20">
        <v>0</v>
      </c>
    </row>
    <row r="10" spans="1:17" s="16" customFormat="1" ht="15.75" x14ac:dyDescent="0.25">
      <c r="A10" s="13">
        <v>9</v>
      </c>
      <c r="B10" s="12" t="str">
        <f>FIGURES!B22</f>
        <v xml:space="preserve">Emma Johns </v>
      </c>
      <c r="C10" s="12" t="str">
        <f>FIGURES!C22</f>
        <v>Wit</v>
      </c>
      <c r="D10" s="67">
        <f>FIGURES!F22</f>
        <v>38106</v>
      </c>
      <c r="E10" s="12" t="str">
        <f>FIGURES!G22</f>
        <v>solo</v>
      </c>
      <c r="F10" s="16" t="s">
        <v>0</v>
      </c>
      <c r="G10" s="17">
        <v>5.5</v>
      </c>
      <c r="H10" s="17">
        <v>5.2</v>
      </c>
      <c r="I10" s="17">
        <v>5.2</v>
      </c>
      <c r="J10" s="17">
        <v>5.5</v>
      </c>
      <c r="K10" s="17">
        <v>5</v>
      </c>
      <c r="L10" s="17"/>
      <c r="M10" s="18">
        <f t="shared" si="0"/>
        <v>15.899999999999999</v>
      </c>
      <c r="N10" s="32">
        <f t="shared" si="1"/>
        <v>8.48</v>
      </c>
      <c r="O10" s="19">
        <f t="shared" si="2"/>
        <v>5</v>
      </c>
      <c r="P10" s="19">
        <f t="shared" si="3"/>
        <v>5.5</v>
      </c>
      <c r="Q10" s="20">
        <v>0</v>
      </c>
    </row>
    <row r="11" spans="1:17" s="16" customFormat="1" ht="15.75" x14ac:dyDescent="0.25">
      <c r="A11" s="13">
        <v>10</v>
      </c>
      <c r="B11" s="12" t="str">
        <f>FIGURES!B23</f>
        <v>FOTEINI KALKANI</v>
      </c>
      <c r="C11" s="12" t="str">
        <f>FIGURES!C23</f>
        <v>Rug</v>
      </c>
      <c r="D11" s="67">
        <f>FIGURES!F23</f>
        <v>38778</v>
      </c>
      <c r="E11" s="12" t="str">
        <f>FIGURES!G23</f>
        <v>solo</v>
      </c>
      <c r="F11" s="16" t="s">
        <v>0</v>
      </c>
      <c r="G11" s="17">
        <v>4.5</v>
      </c>
      <c r="H11" s="17">
        <v>5</v>
      </c>
      <c r="I11" s="17">
        <v>5</v>
      </c>
      <c r="J11" s="17">
        <v>5.4</v>
      </c>
      <c r="K11" s="17">
        <v>5.0999999999999996</v>
      </c>
      <c r="L11" s="17"/>
      <c r="M11" s="18">
        <f t="shared" si="0"/>
        <v>15.1</v>
      </c>
      <c r="N11" s="32">
        <f t="shared" si="1"/>
        <v>8.0533000000000001</v>
      </c>
      <c r="O11" s="19">
        <f t="shared" si="2"/>
        <v>4.5</v>
      </c>
      <c r="P11" s="19">
        <f t="shared" si="3"/>
        <v>5.4</v>
      </c>
      <c r="Q11" s="20">
        <v>0</v>
      </c>
    </row>
    <row r="12" spans="1:17" s="16" customFormat="1" ht="15.75" x14ac:dyDescent="0.25">
      <c r="A12" s="13">
        <v>11</v>
      </c>
      <c r="B12" s="12" t="str">
        <f>FIGURES!B24</f>
        <v>Stephanie Pagan</v>
      </c>
      <c r="C12" s="12" t="str">
        <f>FIGURES!C24</f>
        <v>Aquav</v>
      </c>
      <c r="D12" s="67">
        <f>FIGURES!F24</f>
        <v>38435</v>
      </c>
      <c r="E12" s="12">
        <f>FIGURES!G24</f>
        <v>0</v>
      </c>
      <c r="F12" s="16" t="s">
        <v>0</v>
      </c>
      <c r="G12" s="17">
        <v>4.7</v>
      </c>
      <c r="H12" s="17">
        <v>5</v>
      </c>
      <c r="I12" s="17">
        <v>4.8</v>
      </c>
      <c r="J12" s="17">
        <v>5.0999999999999996</v>
      </c>
      <c r="K12" s="17">
        <v>5</v>
      </c>
      <c r="L12" s="17"/>
      <c r="M12" s="18">
        <f t="shared" si="0"/>
        <v>14.800000000000002</v>
      </c>
      <c r="N12" s="32">
        <f t="shared" si="1"/>
        <v>7.8933</v>
      </c>
      <c r="O12" s="19">
        <f t="shared" si="2"/>
        <v>4.7</v>
      </c>
      <c r="P12" s="19">
        <f t="shared" si="3"/>
        <v>5.0999999999999996</v>
      </c>
      <c r="Q12" s="20">
        <v>0</v>
      </c>
    </row>
    <row r="13" spans="1:17" s="16" customFormat="1" ht="15.75" x14ac:dyDescent="0.25">
      <c r="A13" s="13">
        <v>12</v>
      </c>
      <c r="B13" s="12" t="str">
        <f>FIGURES!B25</f>
        <v>Maya Mianowana</v>
      </c>
      <c r="C13" s="12" t="str">
        <f>FIGURES!C25</f>
        <v>Wal</v>
      </c>
      <c r="D13" s="67">
        <f>FIGURES!F25</f>
        <v>38485</v>
      </c>
      <c r="E13" s="12">
        <f>FIGURES!G25</f>
        <v>0</v>
      </c>
      <c r="F13" s="16" t="s">
        <v>0</v>
      </c>
      <c r="G13" s="17">
        <v>4.4000000000000004</v>
      </c>
      <c r="H13" s="17">
        <v>4.5999999999999996</v>
      </c>
      <c r="I13" s="17">
        <v>5</v>
      </c>
      <c r="J13" s="17">
        <v>4.5</v>
      </c>
      <c r="K13" s="17">
        <v>4.8</v>
      </c>
      <c r="L13" s="17"/>
      <c r="M13" s="18">
        <f t="shared" si="0"/>
        <v>13.899999999999999</v>
      </c>
      <c r="N13" s="32">
        <f t="shared" si="1"/>
        <v>7.4132999999999996</v>
      </c>
      <c r="O13" s="19">
        <f t="shared" si="2"/>
        <v>4.4000000000000004</v>
      </c>
      <c r="P13" s="19">
        <f t="shared" si="3"/>
        <v>5</v>
      </c>
      <c r="Q13" s="20">
        <v>0</v>
      </c>
    </row>
    <row r="14" spans="1:17" s="16" customFormat="1" ht="15.75" x14ac:dyDescent="0.25">
      <c r="A14" s="13">
        <v>13</v>
      </c>
      <c r="B14" s="12" t="str">
        <f>FIGURES!B26</f>
        <v xml:space="preserve">Kata Soros </v>
      </c>
      <c r="C14" s="12" t="str">
        <f>FIGURES!C26</f>
        <v>Wit</v>
      </c>
      <c r="D14" s="67">
        <f>FIGURES!F26</f>
        <v>38497</v>
      </c>
      <c r="E14" s="12">
        <f>FIGURES!G26</f>
        <v>0</v>
      </c>
      <c r="F14" s="16" t="s">
        <v>0</v>
      </c>
      <c r="G14" s="17">
        <v>5.2</v>
      </c>
      <c r="H14" s="17">
        <v>4.9000000000000004</v>
      </c>
      <c r="I14" s="17">
        <v>4.9000000000000004</v>
      </c>
      <c r="J14" s="17">
        <v>5.2</v>
      </c>
      <c r="K14" s="17">
        <v>5</v>
      </c>
      <c r="L14" s="17"/>
      <c r="M14" s="18">
        <f t="shared" si="0"/>
        <v>15.100000000000005</v>
      </c>
      <c r="N14" s="32">
        <f t="shared" si="1"/>
        <v>8.0533000000000001</v>
      </c>
      <c r="O14" s="19">
        <f t="shared" si="2"/>
        <v>4.9000000000000004</v>
      </c>
      <c r="P14" s="19">
        <f t="shared" si="3"/>
        <v>5.2</v>
      </c>
      <c r="Q14" s="20">
        <v>0</v>
      </c>
    </row>
    <row r="15" spans="1:17" s="16" customFormat="1" ht="15.75" x14ac:dyDescent="0.25">
      <c r="A15" s="13">
        <v>14</v>
      </c>
      <c r="B15" s="12" t="str">
        <f>FIGURES!B27</f>
        <v>Lia Harmieson</v>
      </c>
      <c r="C15" s="12" t="str">
        <f>FIGURES!C27</f>
        <v>GSSC</v>
      </c>
      <c r="D15" s="67">
        <f>FIGURES!F27</f>
        <v>38010</v>
      </c>
      <c r="E15" s="12" t="str">
        <f>FIGURES!G27</f>
        <v>solo</v>
      </c>
      <c r="F15" s="16" t="s">
        <v>0</v>
      </c>
      <c r="G15" s="17">
        <v>5.5</v>
      </c>
      <c r="H15" s="17">
        <v>5.0999999999999996</v>
      </c>
      <c r="I15" s="17">
        <v>5.0999999999999996</v>
      </c>
      <c r="J15" s="17">
        <v>5.3</v>
      </c>
      <c r="K15" s="17">
        <v>5.2</v>
      </c>
      <c r="L15" s="17"/>
      <c r="M15" s="18">
        <f t="shared" si="0"/>
        <v>15.600000000000001</v>
      </c>
      <c r="N15" s="32">
        <f t="shared" si="1"/>
        <v>8.32</v>
      </c>
      <c r="O15" s="19">
        <f t="shared" si="2"/>
        <v>5.0999999999999996</v>
      </c>
      <c r="P15" s="19">
        <f t="shared" si="3"/>
        <v>5.5</v>
      </c>
      <c r="Q15" s="20">
        <v>0</v>
      </c>
    </row>
    <row r="16" spans="1:17" s="16" customFormat="1" ht="15.75" x14ac:dyDescent="0.25">
      <c r="A16" s="13">
        <v>15</v>
      </c>
      <c r="B16" s="12" t="str">
        <f>FIGURES!B28</f>
        <v>Aisling Khan</v>
      </c>
      <c r="C16" s="12" t="str">
        <f>FIGURES!C28</f>
        <v>Aquav</v>
      </c>
      <c r="D16" s="67">
        <f>FIGURES!F28</f>
        <v>38967</v>
      </c>
      <c r="E16" s="12">
        <f>FIGURES!G28</f>
        <v>0</v>
      </c>
      <c r="F16" s="16" t="s">
        <v>0</v>
      </c>
      <c r="G16" s="17">
        <v>3.4</v>
      </c>
      <c r="H16" s="17">
        <v>3.8</v>
      </c>
      <c r="I16" s="17">
        <v>3.8</v>
      </c>
      <c r="J16" s="17">
        <v>3.9</v>
      </c>
      <c r="K16" s="17">
        <v>3.9</v>
      </c>
      <c r="L16" s="17"/>
      <c r="M16" s="18">
        <f t="shared" si="0"/>
        <v>11.5</v>
      </c>
      <c r="N16" s="32">
        <f t="shared" si="1"/>
        <v>6.1333000000000002</v>
      </c>
      <c r="O16" s="19">
        <f t="shared" si="2"/>
        <v>3.4</v>
      </c>
      <c r="P16" s="19">
        <f t="shared" si="3"/>
        <v>3.9</v>
      </c>
      <c r="Q16" s="20">
        <v>0</v>
      </c>
    </row>
    <row r="17" spans="1:17" s="16" customFormat="1" ht="15.75" x14ac:dyDescent="0.25">
      <c r="A17" s="13">
        <v>16</v>
      </c>
      <c r="B17" s="12" t="str">
        <f>FIGURES!B29</f>
        <v>Taylor Breeze</v>
      </c>
      <c r="C17" s="12" t="str">
        <f>FIGURES!C29</f>
        <v>Wal</v>
      </c>
      <c r="D17" s="67">
        <f>FIGURES!F29</f>
        <v>38098</v>
      </c>
      <c r="E17" s="12">
        <f>FIGURES!G29</f>
        <v>0</v>
      </c>
      <c r="F17" s="16" t="s">
        <v>0</v>
      </c>
      <c r="G17" s="17">
        <v>4.5</v>
      </c>
      <c r="H17" s="17">
        <v>4</v>
      </c>
      <c r="I17" s="17">
        <v>4.0999999999999996</v>
      </c>
      <c r="J17" s="17">
        <v>4.3</v>
      </c>
      <c r="K17" s="17">
        <v>4.0999999999999996</v>
      </c>
      <c r="L17" s="17"/>
      <c r="M17" s="18">
        <f t="shared" si="0"/>
        <v>12.5</v>
      </c>
      <c r="N17" s="32">
        <f t="shared" si="1"/>
        <v>6.6666999999999996</v>
      </c>
      <c r="O17" s="19">
        <f t="shared" si="2"/>
        <v>4</v>
      </c>
      <c r="P17" s="19">
        <f t="shared" si="3"/>
        <v>4.5</v>
      </c>
      <c r="Q17" s="20">
        <v>0</v>
      </c>
    </row>
    <row r="18" spans="1:17" s="16" customFormat="1" ht="15.75" x14ac:dyDescent="0.25">
      <c r="A18" s="13">
        <v>17</v>
      </c>
      <c r="B18" s="12" t="str">
        <f>FIGURES!B30</f>
        <v>EMILY OGG</v>
      </c>
      <c r="C18" s="12" t="str">
        <f>FIGURES!C30</f>
        <v>Rug</v>
      </c>
      <c r="D18" s="67">
        <f>FIGURES!F30</f>
        <v>38638</v>
      </c>
      <c r="E18" s="12">
        <f>FIGURES!G30</f>
        <v>0</v>
      </c>
      <c r="F18" s="16" t="s">
        <v>0</v>
      </c>
      <c r="G18" s="17">
        <v>4.5999999999999996</v>
      </c>
      <c r="H18" s="17">
        <v>4.2</v>
      </c>
      <c r="I18" s="17">
        <v>4.2</v>
      </c>
      <c r="J18" s="17">
        <v>4.7</v>
      </c>
      <c r="K18" s="17">
        <v>4.3</v>
      </c>
      <c r="L18" s="17"/>
      <c r="M18" s="18">
        <f t="shared" si="0"/>
        <v>13.100000000000001</v>
      </c>
      <c r="N18" s="32">
        <f t="shared" si="1"/>
        <v>6.9866999999999999</v>
      </c>
      <c r="O18" s="19">
        <f t="shared" si="2"/>
        <v>4.2</v>
      </c>
      <c r="P18" s="19">
        <f t="shared" si="3"/>
        <v>4.7</v>
      </c>
      <c r="Q18" s="20">
        <v>0</v>
      </c>
    </row>
    <row r="19" spans="1:17" s="16" customFormat="1" ht="15.75" x14ac:dyDescent="0.25">
      <c r="A19" s="13">
        <v>18</v>
      </c>
      <c r="B19" s="12" t="str">
        <f>FIGURES!B31</f>
        <v>Lili Dingwall</v>
      </c>
      <c r="C19" s="12" t="str">
        <f>FIGURES!C31</f>
        <v>Aquav</v>
      </c>
      <c r="D19" s="67">
        <f>FIGURES!F31</f>
        <v>38329</v>
      </c>
      <c r="E19" s="12">
        <f>FIGURES!G31</f>
        <v>0</v>
      </c>
      <c r="F19" s="16" t="s">
        <v>0</v>
      </c>
      <c r="G19" s="17">
        <v>4</v>
      </c>
      <c r="H19" s="17">
        <v>3.9</v>
      </c>
      <c r="I19" s="17">
        <v>4</v>
      </c>
      <c r="J19" s="17">
        <v>4</v>
      </c>
      <c r="K19" s="17">
        <v>3.8</v>
      </c>
      <c r="L19" s="17"/>
      <c r="M19" s="18">
        <f t="shared" si="0"/>
        <v>11.899999999999999</v>
      </c>
      <c r="N19" s="32">
        <f t="shared" si="1"/>
        <v>6.3467000000000002</v>
      </c>
      <c r="O19" s="19">
        <f t="shared" si="2"/>
        <v>3.8</v>
      </c>
      <c r="P19" s="19">
        <f t="shared" si="3"/>
        <v>4</v>
      </c>
      <c r="Q19" s="20">
        <v>0</v>
      </c>
    </row>
    <row r="20" spans="1:17" s="16" customFormat="1" ht="15.75" x14ac:dyDescent="0.25">
      <c r="A20" s="13">
        <v>19</v>
      </c>
      <c r="B20" s="12" t="str">
        <f>FIGURES!B32</f>
        <v>Katie Lopez</v>
      </c>
      <c r="C20" s="12" t="str">
        <f>FIGURES!C32</f>
        <v>Wal</v>
      </c>
      <c r="D20" s="67">
        <f>FIGURES!F32</f>
        <v>38640</v>
      </c>
      <c r="E20" s="12">
        <f>FIGURES!G32</f>
        <v>0</v>
      </c>
      <c r="F20" s="16" t="s">
        <v>0</v>
      </c>
      <c r="G20" s="17">
        <v>5.4</v>
      </c>
      <c r="H20" s="17">
        <v>5.5</v>
      </c>
      <c r="I20" s="17">
        <v>5.2</v>
      </c>
      <c r="J20" s="17">
        <v>5.6</v>
      </c>
      <c r="K20" s="17">
        <v>5.7</v>
      </c>
      <c r="L20" s="17"/>
      <c r="M20" s="18">
        <f t="shared" si="0"/>
        <v>16.500000000000004</v>
      </c>
      <c r="N20" s="32">
        <f t="shared" si="1"/>
        <v>8.8000000000000007</v>
      </c>
      <c r="O20" s="19">
        <f t="shared" si="2"/>
        <v>5.2</v>
      </c>
      <c r="P20" s="19">
        <f t="shared" si="3"/>
        <v>5.7</v>
      </c>
      <c r="Q20" s="20">
        <v>0</v>
      </c>
    </row>
    <row r="21" spans="1:17" s="16" customFormat="1" ht="15.75" x14ac:dyDescent="0.25">
      <c r="A21" s="13">
        <v>20</v>
      </c>
      <c r="B21" s="12" t="str">
        <f>FIGURES!B33</f>
        <v>Natasha Howard</v>
      </c>
      <c r="C21" s="12" t="str">
        <f>FIGURES!C33</f>
        <v>COP</v>
      </c>
      <c r="D21" s="67">
        <f>FIGURES!F33</f>
        <v>38452</v>
      </c>
      <c r="E21" s="12" t="str">
        <f>FIGURES!G33</f>
        <v>solo</v>
      </c>
      <c r="F21" s="16" t="s">
        <v>0</v>
      </c>
      <c r="G21" s="17">
        <v>5.6</v>
      </c>
      <c r="H21" s="17">
        <v>6.5</v>
      </c>
      <c r="I21" s="17">
        <v>6</v>
      </c>
      <c r="J21" s="17">
        <v>5.9</v>
      </c>
      <c r="K21" s="17">
        <v>6</v>
      </c>
      <c r="L21" s="17"/>
      <c r="M21" s="18">
        <f t="shared" si="0"/>
        <v>17.899999999999999</v>
      </c>
      <c r="N21" s="32">
        <f t="shared" si="1"/>
        <v>9.5466999999999995</v>
      </c>
      <c r="O21" s="19">
        <f t="shared" si="2"/>
        <v>5.6</v>
      </c>
      <c r="P21" s="19">
        <f t="shared" si="3"/>
        <v>6.5</v>
      </c>
      <c r="Q21" s="20">
        <v>0</v>
      </c>
    </row>
    <row r="22" spans="1:17" s="16" customFormat="1" ht="15.75" x14ac:dyDescent="0.25">
      <c r="A22" s="13">
        <v>21</v>
      </c>
      <c r="B22" s="12" t="str">
        <f>FIGURES!B34</f>
        <v>Rheya Joseph</v>
      </c>
      <c r="C22" s="12" t="str">
        <f>FIGURES!C34</f>
        <v>Aquav</v>
      </c>
      <c r="D22" s="67">
        <f>FIGURES!F34</f>
        <v>38487</v>
      </c>
      <c r="E22" s="12">
        <f>FIGURES!G34</f>
        <v>0</v>
      </c>
      <c r="F22" s="16" t="s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/>
      <c r="M22" s="18">
        <f t="shared" si="0"/>
        <v>0</v>
      </c>
      <c r="N22" s="32">
        <f t="shared" si="1"/>
        <v>0</v>
      </c>
      <c r="O22" s="19">
        <f t="shared" si="2"/>
        <v>0</v>
      </c>
      <c r="P22" s="19">
        <f t="shared" si="3"/>
        <v>0</v>
      </c>
      <c r="Q22" s="20">
        <v>0</v>
      </c>
    </row>
    <row r="23" spans="1:17" s="16" customFormat="1" ht="15.75" x14ac:dyDescent="0.25">
      <c r="A23" s="13">
        <v>22</v>
      </c>
      <c r="B23" s="12" t="str">
        <f>FIGURES!B35</f>
        <v>Florence Ford</v>
      </c>
      <c r="C23" s="12" t="str">
        <f>FIGURES!C35</f>
        <v>Aquav</v>
      </c>
      <c r="D23" s="67">
        <f>FIGURES!F35</f>
        <v>38541</v>
      </c>
      <c r="E23" s="12" t="str">
        <f>FIGURES!G35</f>
        <v>solo</v>
      </c>
      <c r="F23" s="16" t="s">
        <v>0</v>
      </c>
      <c r="G23" s="17">
        <v>4.9000000000000004</v>
      </c>
      <c r="H23" s="17">
        <v>5.9</v>
      </c>
      <c r="I23" s="17">
        <v>5</v>
      </c>
      <c r="J23" s="17">
        <v>5</v>
      </c>
      <c r="K23" s="17">
        <v>5.7</v>
      </c>
      <c r="L23" s="17"/>
      <c r="M23" s="18">
        <f t="shared" si="0"/>
        <v>15.700000000000001</v>
      </c>
      <c r="N23" s="32">
        <f t="shared" si="1"/>
        <v>8.3733000000000004</v>
      </c>
      <c r="O23" s="19">
        <f t="shared" si="2"/>
        <v>4.9000000000000004</v>
      </c>
      <c r="P23" s="19">
        <f t="shared" si="3"/>
        <v>5.9</v>
      </c>
      <c r="Q23" s="20">
        <v>0</v>
      </c>
    </row>
    <row r="24" spans="1:17" s="16" customFormat="1" ht="15.75" x14ac:dyDescent="0.25">
      <c r="A24" s="13">
        <v>23</v>
      </c>
      <c r="B24" s="12" t="str">
        <f>FIGURES!B36</f>
        <v>Harriet Haynes</v>
      </c>
      <c r="C24" s="12" t="str">
        <f>FIGURES!C36</f>
        <v>Wal</v>
      </c>
      <c r="D24" s="67">
        <f>FIGURES!F36</f>
        <v>38314</v>
      </c>
      <c r="E24" s="12">
        <f>FIGURES!G36</f>
        <v>0</v>
      </c>
      <c r="F24" s="16" t="s">
        <v>0</v>
      </c>
      <c r="G24" s="17">
        <v>4.8</v>
      </c>
      <c r="H24" s="17">
        <v>4.9000000000000004</v>
      </c>
      <c r="I24" s="17">
        <v>4.9000000000000004</v>
      </c>
      <c r="J24" s="17">
        <v>4.8</v>
      </c>
      <c r="K24" s="17">
        <v>4.7</v>
      </c>
      <c r="L24" s="17"/>
      <c r="M24" s="18">
        <f t="shared" si="0"/>
        <v>14.499999999999998</v>
      </c>
      <c r="N24" s="32">
        <f t="shared" si="1"/>
        <v>7.7332999999999998</v>
      </c>
      <c r="O24" s="19">
        <f t="shared" si="2"/>
        <v>4.7</v>
      </c>
      <c r="P24" s="19">
        <f t="shared" si="3"/>
        <v>4.9000000000000004</v>
      </c>
      <c r="Q24" s="20">
        <v>0</v>
      </c>
    </row>
    <row r="25" spans="1:17" s="16" customFormat="1" ht="15.75" x14ac:dyDescent="0.25">
      <c r="A25" s="13">
        <v>24</v>
      </c>
      <c r="B25" s="12" t="str">
        <f>FIGURES!B37</f>
        <v>Erin Ward</v>
      </c>
      <c r="C25" s="12" t="str">
        <f>FIGURES!C37</f>
        <v>Wal</v>
      </c>
      <c r="D25" s="67">
        <f>FIGURES!F37</f>
        <v>38269</v>
      </c>
      <c r="E25" s="12">
        <f>FIGURES!G37</f>
        <v>0</v>
      </c>
      <c r="F25" s="16" t="s">
        <v>0</v>
      </c>
      <c r="G25" s="17">
        <v>4.7</v>
      </c>
      <c r="H25" s="17">
        <v>4.8</v>
      </c>
      <c r="I25" s="17">
        <v>4.7</v>
      </c>
      <c r="J25" s="17">
        <v>5.0999999999999996</v>
      </c>
      <c r="K25" s="17">
        <v>4.3</v>
      </c>
      <c r="L25" s="17"/>
      <c r="M25" s="18">
        <f t="shared" si="0"/>
        <v>14.199999999999998</v>
      </c>
      <c r="N25" s="32">
        <f t="shared" si="1"/>
        <v>7.5732999999999997</v>
      </c>
      <c r="O25" s="19">
        <f t="shared" si="2"/>
        <v>4.3</v>
      </c>
      <c r="P25" s="19">
        <f t="shared" si="3"/>
        <v>5.0999999999999996</v>
      </c>
      <c r="Q25" s="20">
        <v>0</v>
      </c>
    </row>
    <row r="26" spans="1:17" s="16" customFormat="1" ht="15.75" x14ac:dyDescent="0.25">
      <c r="A26" s="13">
        <v>25</v>
      </c>
      <c r="B26" s="12" t="str">
        <f>FIGURES!B38</f>
        <v>AMELIA TANDY</v>
      </c>
      <c r="C26" s="12" t="str">
        <f>FIGURES!C38</f>
        <v>Chlt</v>
      </c>
      <c r="D26" s="67">
        <f>FIGURES!F38</f>
        <v>38299</v>
      </c>
      <c r="E26" s="12">
        <f>FIGURES!G38</f>
        <v>0</v>
      </c>
      <c r="F26" s="16" t="s">
        <v>0</v>
      </c>
      <c r="G26" s="17">
        <v>4.9000000000000004</v>
      </c>
      <c r="H26" s="17">
        <v>5</v>
      </c>
      <c r="I26" s="17">
        <v>4.8</v>
      </c>
      <c r="J26" s="17">
        <v>4.9000000000000004</v>
      </c>
      <c r="K26" s="17">
        <v>5.0999999999999996</v>
      </c>
      <c r="L26" s="17"/>
      <c r="M26" s="18">
        <f t="shared" si="0"/>
        <v>14.800000000000002</v>
      </c>
      <c r="N26" s="32">
        <f t="shared" si="1"/>
        <v>7.8933</v>
      </c>
      <c r="O26" s="19">
        <f t="shared" si="2"/>
        <v>4.8</v>
      </c>
      <c r="P26" s="19">
        <f t="shared" si="3"/>
        <v>5.0999999999999996</v>
      </c>
      <c r="Q26" s="20">
        <v>0</v>
      </c>
    </row>
    <row r="27" spans="1:17" s="16" customFormat="1" ht="15.75" x14ac:dyDescent="0.25">
      <c r="A27" s="13">
        <v>26</v>
      </c>
      <c r="B27" s="12" t="str">
        <f>FIGURES!B39</f>
        <v>Isabelle Watkins</v>
      </c>
      <c r="C27" s="12" t="str">
        <f>FIGURES!C39</f>
        <v>Wal</v>
      </c>
      <c r="D27" s="67">
        <f>FIGURES!F39</f>
        <v>38307</v>
      </c>
      <c r="E27" s="12">
        <f>FIGURES!G39</f>
        <v>0</v>
      </c>
      <c r="F27" s="16" t="s">
        <v>0</v>
      </c>
      <c r="G27" s="17">
        <v>6</v>
      </c>
      <c r="H27" s="17">
        <v>5.6</v>
      </c>
      <c r="I27" s="17">
        <v>5.7</v>
      </c>
      <c r="J27" s="17">
        <v>5.6</v>
      </c>
      <c r="K27" s="17">
        <v>5.9</v>
      </c>
      <c r="L27" s="17"/>
      <c r="M27" s="18">
        <f t="shared" si="0"/>
        <v>17.199999999999996</v>
      </c>
      <c r="N27" s="32">
        <f t="shared" si="1"/>
        <v>9.1732999999999993</v>
      </c>
      <c r="O27" s="19">
        <f t="shared" si="2"/>
        <v>5.6</v>
      </c>
      <c r="P27" s="19">
        <f t="shared" si="3"/>
        <v>6</v>
      </c>
      <c r="Q27" s="20">
        <v>0</v>
      </c>
    </row>
    <row r="28" spans="1:17" s="16" customFormat="1" ht="15.75" x14ac:dyDescent="0.25">
      <c r="A28" s="13">
        <v>27</v>
      </c>
      <c r="B28" s="12" t="str">
        <f>FIGURES!B40</f>
        <v>JOEY BRIDGEWATER</v>
      </c>
      <c r="C28" s="12" t="str">
        <f>FIGURES!C40</f>
        <v>Rug</v>
      </c>
      <c r="D28" s="67">
        <f>FIGURES!F40</f>
        <v>38238</v>
      </c>
      <c r="E28" s="12">
        <f>FIGURES!G40</f>
        <v>0</v>
      </c>
      <c r="F28" s="16" t="s">
        <v>0</v>
      </c>
      <c r="G28" s="17">
        <v>5</v>
      </c>
      <c r="H28" s="17">
        <v>5.0999999999999996</v>
      </c>
      <c r="I28" s="17">
        <v>5.2</v>
      </c>
      <c r="J28" s="17">
        <v>5.0999999999999996</v>
      </c>
      <c r="K28" s="17">
        <v>4.9000000000000004</v>
      </c>
      <c r="L28" s="17"/>
      <c r="M28" s="18">
        <f t="shared" si="0"/>
        <v>15.2</v>
      </c>
      <c r="N28" s="32">
        <f t="shared" si="1"/>
        <v>8.1067</v>
      </c>
      <c r="O28" s="19">
        <f t="shared" si="2"/>
        <v>4.9000000000000004</v>
      </c>
      <c r="P28" s="19">
        <f t="shared" si="3"/>
        <v>5.2</v>
      </c>
      <c r="Q28" s="20">
        <v>0</v>
      </c>
    </row>
    <row r="29" spans="1:17" s="16" customFormat="1" ht="15.75" x14ac:dyDescent="0.25">
      <c r="A29" s="13">
        <v>28</v>
      </c>
      <c r="B29" s="12" t="str">
        <f>FIGURES!B41</f>
        <v>Elicia Street</v>
      </c>
      <c r="C29" s="12" t="str">
        <f>FIGURES!C41</f>
        <v>COB</v>
      </c>
      <c r="D29" s="67">
        <f>FIGURES!F41</f>
        <v>38036</v>
      </c>
      <c r="E29" s="12" t="str">
        <f>FIGURES!G41</f>
        <v>solo</v>
      </c>
      <c r="F29" s="16" t="s">
        <v>0</v>
      </c>
      <c r="G29" s="17">
        <v>5.3</v>
      </c>
      <c r="H29" s="17">
        <v>5.2</v>
      </c>
      <c r="I29" s="17">
        <v>5.4</v>
      </c>
      <c r="J29" s="17">
        <v>5.4</v>
      </c>
      <c r="K29" s="17">
        <v>5.5</v>
      </c>
      <c r="L29" s="17"/>
      <c r="M29" s="18">
        <f t="shared" si="0"/>
        <v>16.100000000000001</v>
      </c>
      <c r="N29" s="32">
        <f t="shared" si="1"/>
        <v>8.5867000000000004</v>
      </c>
      <c r="O29" s="19">
        <f t="shared" si="2"/>
        <v>5.2</v>
      </c>
      <c r="P29" s="19">
        <f t="shared" si="3"/>
        <v>5.5</v>
      </c>
      <c r="Q29" s="20">
        <v>0</v>
      </c>
    </row>
    <row r="30" spans="1:17" s="16" customFormat="1" ht="15.75" x14ac:dyDescent="0.25">
      <c r="A30" s="13">
        <v>29</v>
      </c>
      <c r="B30" s="12" t="str">
        <f>FIGURES!B42</f>
        <v>Sophie Robinson</v>
      </c>
      <c r="C30" s="12" t="str">
        <f>FIGURES!C42</f>
        <v>GSSC</v>
      </c>
      <c r="D30" s="67">
        <f>FIGURES!F42</f>
        <v>38463</v>
      </c>
      <c r="E30" s="12">
        <f>FIGURES!G42</f>
        <v>0</v>
      </c>
      <c r="F30" s="16" t="s">
        <v>0</v>
      </c>
      <c r="G30" s="17">
        <v>4.7</v>
      </c>
      <c r="H30" s="17">
        <v>4.9000000000000004</v>
      </c>
      <c r="I30" s="17">
        <v>4.9000000000000004</v>
      </c>
      <c r="J30" s="17">
        <v>5</v>
      </c>
      <c r="K30" s="17">
        <v>5</v>
      </c>
      <c r="L30" s="17"/>
      <c r="M30" s="18">
        <f t="shared" si="0"/>
        <v>14.8</v>
      </c>
      <c r="N30" s="32">
        <f t="shared" si="1"/>
        <v>7.8933</v>
      </c>
      <c r="O30" s="19">
        <f t="shared" si="2"/>
        <v>4.7</v>
      </c>
      <c r="P30" s="19">
        <f t="shared" si="3"/>
        <v>5</v>
      </c>
      <c r="Q30" s="20">
        <v>0</v>
      </c>
    </row>
    <row r="31" spans="1:17" s="16" customFormat="1" ht="15.75" x14ac:dyDescent="0.25">
      <c r="A31" s="13">
        <v>30</v>
      </c>
      <c r="B31" s="12" t="str">
        <f>FIGURES!B43</f>
        <v>Elisa Schickbauer</v>
      </c>
      <c r="C31" s="12" t="str">
        <f>FIGURES!C43</f>
        <v>Aquav</v>
      </c>
      <c r="D31" s="67">
        <f>FIGURES!F43</f>
        <v>38224</v>
      </c>
      <c r="E31" s="12">
        <f>FIGURES!G43</f>
        <v>0</v>
      </c>
      <c r="F31" s="16" t="s">
        <v>0</v>
      </c>
      <c r="G31" s="17">
        <v>5</v>
      </c>
      <c r="H31" s="17">
        <v>4.9000000000000004</v>
      </c>
      <c r="I31" s="17">
        <v>4.8</v>
      </c>
      <c r="J31" s="17">
        <v>4.7</v>
      </c>
      <c r="K31" s="17">
        <v>4.2</v>
      </c>
      <c r="L31" s="17"/>
      <c r="M31" s="18">
        <f t="shared" si="0"/>
        <v>14.399999999999999</v>
      </c>
      <c r="N31" s="32">
        <f t="shared" si="1"/>
        <v>7.68</v>
      </c>
      <c r="O31" s="19">
        <f t="shared" si="2"/>
        <v>4.2</v>
      </c>
      <c r="P31" s="19">
        <f t="shared" si="3"/>
        <v>5</v>
      </c>
      <c r="Q31" s="20">
        <v>0</v>
      </c>
    </row>
    <row r="32" spans="1:17" s="16" customFormat="1" ht="15.75" x14ac:dyDescent="0.25">
      <c r="A32" s="13">
        <v>31</v>
      </c>
      <c r="B32" s="12" t="str">
        <f>FIGURES!B44</f>
        <v>Eve Young</v>
      </c>
      <c r="C32" s="12" t="str">
        <f>FIGURES!C44</f>
        <v>BscAq</v>
      </c>
      <c r="D32" s="67">
        <f>FIGURES!F44</f>
        <v>39117</v>
      </c>
      <c r="E32" s="12">
        <f>FIGURES!G44</f>
        <v>0</v>
      </c>
      <c r="F32" s="16" t="s">
        <v>0</v>
      </c>
      <c r="G32" s="17">
        <v>4.5</v>
      </c>
      <c r="H32" s="17">
        <v>4.8</v>
      </c>
      <c r="I32" s="17">
        <v>4.7</v>
      </c>
      <c r="J32" s="17">
        <v>4.5999999999999996</v>
      </c>
      <c r="K32" s="17">
        <v>4.9000000000000004</v>
      </c>
      <c r="L32" s="17"/>
      <c r="M32" s="18">
        <f t="shared" si="0"/>
        <v>14.1</v>
      </c>
      <c r="N32" s="32">
        <f t="shared" si="1"/>
        <v>7.52</v>
      </c>
      <c r="O32" s="19">
        <f t="shared" si="2"/>
        <v>4.5</v>
      </c>
      <c r="P32" s="19">
        <f t="shared" si="3"/>
        <v>4.9000000000000004</v>
      </c>
      <c r="Q32" s="20">
        <v>0</v>
      </c>
    </row>
    <row r="33" spans="1:17" s="16" customFormat="1" ht="15.75" x14ac:dyDescent="0.25">
      <c r="A33" s="13">
        <v>32</v>
      </c>
      <c r="B33" s="12" t="str">
        <f>FIGURES!B45</f>
        <v>Katherine Stevenson</v>
      </c>
      <c r="C33" s="12" t="str">
        <f>FIGURES!C45</f>
        <v>Wit</v>
      </c>
      <c r="D33" s="67">
        <f>FIGURES!F45</f>
        <v>38222</v>
      </c>
      <c r="E33" s="12">
        <f>FIGURES!G45</f>
        <v>0</v>
      </c>
      <c r="F33" s="16" t="s">
        <v>0</v>
      </c>
      <c r="G33" s="17">
        <v>5.3</v>
      </c>
      <c r="H33" s="17">
        <v>5.4</v>
      </c>
      <c r="I33" s="17">
        <v>5.3</v>
      </c>
      <c r="J33" s="17">
        <v>5.5</v>
      </c>
      <c r="K33" s="17">
        <v>5.9</v>
      </c>
      <c r="L33" s="17"/>
      <c r="M33" s="18">
        <f t="shared" si="0"/>
        <v>16.199999999999996</v>
      </c>
      <c r="N33" s="32">
        <f t="shared" si="1"/>
        <v>8.64</v>
      </c>
      <c r="O33" s="19">
        <f t="shared" si="2"/>
        <v>5.3</v>
      </c>
      <c r="P33" s="19">
        <f t="shared" si="3"/>
        <v>5.9</v>
      </c>
      <c r="Q33" s="20">
        <v>0</v>
      </c>
    </row>
    <row r="34" spans="1:17" s="16" customFormat="1" ht="15.75" x14ac:dyDescent="0.25">
      <c r="A34" s="13">
        <v>33</v>
      </c>
      <c r="B34" s="12" t="str">
        <f>FIGURES!B46</f>
        <v>CHARLIE PUTT</v>
      </c>
      <c r="C34" s="12" t="str">
        <f>FIGURES!C46</f>
        <v>Rug</v>
      </c>
      <c r="D34" s="67">
        <f>FIGURES!F46</f>
        <v>38095</v>
      </c>
      <c r="E34" s="12">
        <f>FIGURES!G46</f>
        <v>0</v>
      </c>
      <c r="F34" s="16" t="s">
        <v>0</v>
      </c>
      <c r="G34" s="17">
        <v>4.5999999999999996</v>
      </c>
      <c r="H34" s="17">
        <v>4.4000000000000004</v>
      </c>
      <c r="I34" s="17">
        <v>4.9000000000000004</v>
      </c>
      <c r="J34" s="17">
        <v>4.5999999999999996</v>
      </c>
      <c r="K34" s="17">
        <v>4.9000000000000004</v>
      </c>
      <c r="L34" s="17"/>
      <c r="M34" s="18">
        <f t="shared" ref="M34:M61" si="4">SUM(G34:L34)-O34-P34</f>
        <v>14.1</v>
      </c>
      <c r="N34" s="32">
        <f t="shared" ref="N34:N65" si="5">ROUND((SUM(G34:L34)-SUM(O34:P34))*$C$1/3,4)</f>
        <v>7.52</v>
      </c>
      <c r="O34" s="19">
        <f t="shared" ref="O34:O61" si="6">MIN(G34:L34)</f>
        <v>4.4000000000000004</v>
      </c>
      <c r="P34" s="19">
        <f t="shared" ref="P34:P61" si="7">MAX(G34:L34)</f>
        <v>4.9000000000000004</v>
      </c>
      <c r="Q34" s="20">
        <v>0</v>
      </c>
    </row>
    <row r="35" spans="1:17" s="16" customFormat="1" ht="15.75" x14ac:dyDescent="0.25">
      <c r="A35" s="13">
        <v>34</v>
      </c>
      <c r="B35" s="12" t="str">
        <f>FIGURES!B47</f>
        <v>Anna Clemmetsen</v>
      </c>
      <c r="C35" s="12" t="str">
        <f>FIGURES!C47</f>
        <v>GSSC</v>
      </c>
      <c r="D35" s="67">
        <f>FIGURES!F47</f>
        <v>38457</v>
      </c>
      <c r="E35" s="12">
        <f>FIGURES!G47</f>
        <v>0</v>
      </c>
      <c r="F35" s="16" t="s">
        <v>0</v>
      </c>
      <c r="G35" s="17">
        <v>3.8</v>
      </c>
      <c r="H35" s="17">
        <v>3.7</v>
      </c>
      <c r="I35" s="17">
        <v>4</v>
      </c>
      <c r="J35" s="17">
        <v>4.4000000000000004</v>
      </c>
      <c r="K35" s="17">
        <v>3.9</v>
      </c>
      <c r="L35" s="17"/>
      <c r="M35" s="18">
        <f t="shared" si="4"/>
        <v>11.700000000000001</v>
      </c>
      <c r="N35" s="32">
        <f t="shared" si="5"/>
        <v>6.24</v>
      </c>
      <c r="O35" s="19">
        <f t="shared" si="6"/>
        <v>3.7</v>
      </c>
      <c r="P35" s="19">
        <f t="shared" si="7"/>
        <v>4.4000000000000004</v>
      </c>
      <c r="Q35" s="20">
        <v>0</v>
      </c>
    </row>
    <row r="36" spans="1:17" s="16" customFormat="1" ht="15.75" x14ac:dyDescent="0.25">
      <c r="A36" s="13">
        <v>35</v>
      </c>
      <c r="B36" s="12" t="str">
        <f>FIGURES!B48</f>
        <v xml:space="preserve">Wei Yen Tan </v>
      </c>
      <c r="C36" s="12" t="str">
        <f>FIGURES!C48</f>
        <v>Wit</v>
      </c>
      <c r="D36" s="67">
        <f>FIGURES!F48</f>
        <v>38276</v>
      </c>
      <c r="E36" s="12">
        <f>FIGURES!G48</f>
        <v>0</v>
      </c>
      <c r="F36" s="16" t="s">
        <v>0</v>
      </c>
      <c r="G36" s="17">
        <v>4.8</v>
      </c>
      <c r="H36" s="17">
        <v>5</v>
      </c>
      <c r="I36" s="17">
        <v>5</v>
      </c>
      <c r="J36" s="17">
        <v>4.8</v>
      </c>
      <c r="K36" s="17">
        <v>4.9000000000000004</v>
      </c>
      <c r="L36" s="17"/>
      <c r="M36" s="18">
        <f t="shared" si="4"/>
        <v>14.7</v>
      </c>
      <c r="N36" s="32">
        <f t="shared" si="5"/>
        <v>7.84</v>
      </c>
      <c r="O36" s="19">
        <f t="shared" si="6"/>
        <v>4.8</v>
      </c>
      <c r="P36" s="19">
        <f t="shared" si="7"/>
        <v>5</v>
      </c>
      <c r="Q36" s="20">
        <v>0</v>
      </c>
    </row>
    <row r="37" spans="1:17" s="16" customFormat="1" ht="15.75" x14ac:dyDescent="0.25">
      <c r="A37" s="13">
        <v>36</v>
      </c>
      <c r="B37" s="12" t="str">
        <f>FIGURES!B49</f>
        <v>Mia Jones</v>
      </c>
      <c r="C37" s="12" t="str">
        <f>FIGURES!C49</f>
        <v>Aquav</v>
      </c>
      <c r="D37" s="67">
        <f>FIGURES!F49</f>
        <v>38698</v>
      </c>
      <c r="E37" s="12">
        <f>FIGURES!G49</f>
        <v>0</v>
      </c>
      <c r="F37" s="16" t="s">
        <v>0</v>
      </c>
      <c r="G37" s="17">
        <v>5.0999999999999996</v>
      </c>
      <c r="H37" s="17">
        <v>5.2</v>
      </c>
      <c r="I37" s="17">
        <v>5.2</v>
      </c>
      <c r="J37" s="17">
        <v>5.3</v>
      </c>
      <c r="K37" s="17">
        <v>5.9</v>
      </c>
      <c r="L37" s="17"/>
      <c r="M37" s="18">
        <f t="shared" si="4"/>
        <v>15.700000000000001</v>
      </c>
      <c r="N37" s="32">
        <f t="shared" si="5"/>
        <v>8.3733000000000004</v>
      </c>
      <c r="O37" s="19">
        <f t="shared" si="6"/>
        <v>5.0999999999999996</v>
      </c>
      <c r="P37" s="19">
        <f t="shared" si="7"/>
        <v>5.9</v>
      </c>
      <c r="Q37" s="20">
        <v>0</v>
      </c>
    </row>
    <row r="38" spans="1:17" s="16" customFormat="1" ht="15.75" x14ac:dyDescent="0.25">
      <c r="A38" s="13">
        <v>37</v>
      </c>
      <c r="B38" s="12" t="str">
        <f>FIGURES!B50</f>
        <v>Taliah Alves</v>
      </c>
      <c r="C38" s="12" t="str">
        <f>FIGURES!C50</f>
        <v>Wal</v>
      </c>
      <c r="D38" s="67">
        <f>FIGURES!F50</f>
        <v>38476</v>
      </c>
      <c r="E38" s="12">
        <f>FIGURES!G50</f>
        <v>0</v>
      </c>
      <c r="F38" s="16" t="s">
        <v>0</v>
      </c>
      <c r="G38" s="17">
        <v>5.8</v>
      </c>
      <c r="H38" s="17">
        <v>5.7</v>
      </c>
      <c r="I38" s="17">
        <v>6</v>
      </c>
      <c r="J38" s="17">
        <v>6</v>
      </c>
      <c r="K38" s="17">
        <v>6</v>
      </c>
      <c r="L38" s="17"/>
      <c r="M38" s="18">
        <f t="shared" si="4"/>
        <v>17.8</v>
      </c>
      <c r="N38" s="32">
        <f t="shared" si="5"/>
        <v>9.4932999999999996</v>
      </c>
      <c r="O38" s="19">
        <f t="shared" si="6"/>
        <v>5.7</v>
      </c>
      <c r="P38" s="19">
        <f t="shared" si="7"/>
        <v>6</v>
      </c>
      <c r="Q38" s="20">
        <v>0</v>
      </c>
    </row>
    <row r="39" spans="1:17" s="16" customFormat="1" ht="15.75" x14ac:dyDescent="0.25">
      <c r="A39" s="13">
        <v>38</v>
      </c>
      <c r="B39" s="12" t="str">
        <f>FIGURES!B51</f>
        <v>Anna Sagoo</v>
      </c>
      <c r="C39" s="12" t="str">
        <f>FIGURES!C51</f>
        <v>Aquav</v>
      </c>
      <c r="D39" s="67">
        <f>FIGURES!F51</f>
        <v>38046</v>
      </c>
      <c r="E39" s="12" t="str">
        <f>FIGURES!G51</f>
        <v>solo</v>
      </c>
      <c r="F39" s="16" t="s">
        <v>0</v>
      </c>
      <c r="G39" s="17">
        <v>5.7</v>
      </c>
      <c r="H39" s="17">
        <v>6</v>
      </c>
      <c r="I39" s="17">
        <v>6.1</v>
      </c>
      <c r="J39" s="17">
        <v>5.9</v>
      </c>
      <c r="K39" s="17">
        <v>5.8</v>
      </c>
      <c r="L39" s="17"/>
      <c r="M39" s="18">
        <f t="shared" si="4"/>
        <v>17.699999999999996</v>
      </c>
      <c r="N39" s="32">
        <f t="shared" si="5"/>
        <v>9.44</v>
      </c>
      <c r="O39" s="19">
        <f t="shared" si="6"/>
        <v>5.7</v>
      </c>
      <c r="P39" s="19">
        <f t="shared" si="7"/>
        <v>6.1</v>
      </c>
      <c r="Q39" s="20">
        <v>0</v>
      </c>
    </row>
    <row r="40" spans="1:17" s="16" customFormat="1" ht="15.75" x14ac:dyDescent="0.25">
      <c r="A40" s="13">
        <v>39</v>
      </c>
      <c r="B40" s="12" t="str">
        <f>FIGURES!B52</f>
        <v>Catrise Hart</v>
      </c>
      <c r="C40" s="12" t="str">
        <f>FIGURES!C52</f>
        <v>Wal</v>
      </c>
      <c r="D40" s="67">
        <f>FIGURES!F52</f>
        <v>38588</v>
      </c>
      <c r="E40" s="12">
        <f>FIGURES!G52</f>
        <v>0</v>
      </c>
      <c r="F40" s="16" t="s">
        <v>0</v>
      </c>
      <c r="G40" s="17">
        <v>4.2</v>
      </c>
      <c r="H40" s="17">
        <v>4.5</v>
      </c>
      <c r="I40" s="17">
        <v>5</v>
      </c>
      <c r="J40" s="17">
        <v>5.0999999999999996</v>
      </c>
      <c r="K40" s="17">
        <v>4.5999999999999996</v>
      </c>
      <c r="L40" s="17"/>
      <c r="M40" s="18">
        <f t="shared" si="4"/>
        <v>14.1</v>
      </c>
      <c r="N40" s="32">
        <f t="shared" si="5"/>
        <v>7.52</v>
      </c>
      <c r="O40" s="19">
        <f t="shared" si="6"/>
        <v>4.2</v>
      </c>
      <c r="P40" s="19">
        <f t="shared" si="7"/>
        <v>5.0999999999999996</v>
      </c>
      <c r="Q40" s="20">
        <v>0</v>
      </c>
    </row>
    <row r="41" spans="1:17" s="16" customFormat="1" ht="15.75" x14ac:dyDescent="0.25">
      <c r="A41" s="13">
        <v>40</v>
      </c>
      <c r="B41" s="12" t="str">
        <f>FIGURES!B53</f>
        <v>EVE HOWARD</v>
      </c>
      <c r="C41" s="12" t="str">
        <f>FIGURES!C53</f>
        <v>Rug</v>
      </c>
      <c r="D41" s="67">
        <f>FIGURES!F53</f>
        <v>38076</v>
      </c>
      <c r="E41" s="12">
        <f>FIGURES!G53</f>
        <v>0</v>
      </c>
      <c r="F41" s="16" t="s">
        <v>0</v>
      </c>
      <c r="G41" s="17">
        <v>5</v>
      </c>
      <c r="H41" s="17">
        <v>4.8</v>
      </c>
      <c r="I41" s="17">
        <v>4.8</v>
      </c>
      <c r="J41" s="17">
        <v>4.8</v>
      </c>
      <c r="K41" s="17">
        <v>5.0999999999999996</v>
      </c>
      <c r="L41" s="17"/>
      <c r="M41" s="18">
        <f t="shared" si="4"/>
        <v>14.6</v>
      </c>
      <c r="N41" s="32">
        <f t="shared" si="5"/>
        <v>7.7866999999999997</v>
      </c>
      <c r="O41" s="19">
        <f t="shared" si="6"/>
        <v>4.8</v>
      </c>
      <c r="P41" s="19">
        <f t="shared" si="7"/>
        <v>5.0999999999999996</v>
      </c>
      <c r="Q41" s="20">
        <v>0</v>
      </c>
    </row>
    <row r="42" spans="1:17" s="16" customFormat="1" ht="15.75" x14ac:dyDescent="0.25">
      <c r="A42" s="13">
        <v>41</v>
      </c>
      <c r="B42" s="12" t="str">
        <f>FIGURES!B54</f>
        <v>Leah Bragoli</v>
      </c>
      <c r="C42" s="12" t="str">
        <f>FIGURES!C54</f>
        <v>Aquav</v>
      </c>
      <c r="D42" s="67">
        <f>FIGURES!F54</f>
        <v>38527</v>
      </c>
      <c r="E42" s="12">
        <f>FIGURES!G54</f>
        <v>0</v>
      </c>
      <c r="F42" s="16" t="s">
        <v>0</v>
      </c>
      <c r="G42" s="17">
        <v>3.7</v>
      </c>
      <c r="H42" s="17">
        <v>4.4000000000000004</v>
      </c>
      <c r="I42" s="17">
        <v>4.0999999999999996</v>
      </c>
      <c r="J42" s="17">
        <v>4</v>
      </c>
      <c r="K42" s="17">
        <v>3.8</v>
      </c>
      <c r="L42" s="17"/>
      <c r="M42" s="18">
        <f t="shared" si="4"/>
        <v>11.900000000000004</v>
      </c>
      <c r="N42" s="32">
        <f t="shared" si="5"/>
        <v>6.3467000000000002</v>
      </c>
      <c r="O42" s="19">
        <f t="shared" si="6"/>
        <v>3.7</v>
      </c>
      <c r="P42" s="19">
        <f t="shared" si="7"/>
        <v>4.4000000000000004</v>
      </c>
      <c r="Q42" s="20">
        <v>0</v>
      </c>
    </row>
    <row r="43" spans="1:17" s="16" customFormat="1" ht="15.75" x14ac:dyDescent="0.25">
      <c r="A43" s="13">
        <v>42</v>
      </c>
      <c r="B43" s="12" t="str">
        <f>FIGURES!B55</f>
        <v>Marie Ange Siegfried</v>
      </c>
      <c r="C43" s="12" t="str">
        <f>FIGURES!C55</f>
        <v>COB</v>
      </c>
      <c r="D43" s="67">
        <f>FIGURES!F55</f>
        <v>38562</v>
      </c>
      <c r="E43" s="12" t="str">
        <f>FIGURES!G55</f>
        <v>solo</v>
      </c>
      <c r="F43" s="16" t="s">
        <v>0</v>
      </c>
      <c r="G43" s="17">
        <v>5.0999999999999996</v>
      </c>
      <c r="H43" s="17">
        <v>4.9000000000000004</v>
      </c>
      <c r="I43" s="17">
        <v>5.7</v>
      </c>
      <c r="J43" s="17">
        <v>5.3</v>
      </c>
      <c r="K43" s="17">
        <v>5.5</v>
      </c>
      <c r="L43" s="17"/>
      <c r="M43" s="18">
        <f t="shared" si="4"/>
        <v>15.900000000000002</v>
      </c>
      <c r="N43" s="32">
        <f t="shared" si="5"/>
        <v>8.48</v>
      </c>
      <c r="O43" s="19">
        <f t="shared" si="6"/>
        <v>4.9000000000000004</v>
      </c>
      <c r="P43" s="19">
        <f t="shared" si="7"/>
        <v>5.7</v>
      </c>
      <c r="Q43" s="20">
        <v>0</v>
      </c>
    </row>
    <row r="44" spans="1:17" s="16" customFormat="1" ht="15.75" x14ac:dyDescent="0.25">
      <c r="A44" s="13">
        <v>43</v>
      </c>
      <c r="B44" s="12" t="str">
        <f>FIGURES!B56</f>
        <v>Lydia Tan</v>
      </c>
      <c r="C44" s="12" t="str">
        <f>FIGURES!C56</f>
        <v>GSSC</v>
      </c>
      <c r="D44" s="67">
        <f>FIGURES!F56</f>
        <v>38023</v>
      </c>
      <c r="E44" s="12">
        <f>FIGURES!G56</f>
        <v>0</v>
      </c>
      <c r="F44" s="16" t="s">
        <v>0</v>
      </c>
      <c r="G44" s="17">
        <v>3.9</v>
      </c>
      <c r="H44" s="17">
        <v>4.0999999999999996</v>
      </c>
      <c r="I44" s="17">
        <v>4.2</v>
      </c>
      <c r="J44" s="17">
        <v>4.9000000000000004</v>
      </c>
      <c r="K44" s="17">
        <v>5</v>
      </c>
      <c r="L44" s="17"/>
      <c r="M44" s="18">
        <f t="shared" si="4"/>
        <v>13.200000000000003</v>
      </c>
      <c r="N44" s="32">
        <f t="shared" si="5"/>
        <v>7.04</v>
      </c>
      <c r="O44" s="19">
        <f t="shared" si="6"/>
        <v>3.9</v>
      </c>
      <c r="P44" s="19">
        <f t="shared" si="7"/>
        <v>5</v>
      </c>
      <c r="Q44" s="20">
        <v>0</v>
      </c>
    </row>
    <row r="45" spans="1:17" s="16" customFormat="1" ht="15.75" x14ac:dyDescent="0.25">
      <c r="A45" s="13">
        <v>44</v>
      </c>
      <c r="B45" s="12" t="str">
        <f>FIGURES!B57</f>
        <v>Lily Halasi</v>
      </c>
      <c r="C45" s="12" t="str">
        <f>FIGURES!C57</f>
        <v>Aquav</v>
      </c>
      <c r="D45" s="67">
        <f>FIGURES!F57</f>
        <v>39155</v>
      </c>
      <c r="E45" s="12">
        <f>FIGURES!G57</f>
        <v>0</v>
      </c>
      <c r="F45" s="16" t="s">
        <v>0</v>
      </c>
      <c r="G45" s="17">
        <v>4.9000000000000004</v>
      </c>
      <c r="H45" s="17">
        <v>5</v>
      </c>
      <c r="I45" s="17">
        <v>5</v>
      </c>
      <c r="J45" s="17">
        <v>5.4</v>
      </c>
      <c r="K45" s="17">
        <v>5.0999999999999996</v>
      </c>
      <c r="L45" s="17"/>
      <c r="M45" s="18">
        <f t="shared" si="4"/>
        <v>15.1</v>
      </c>
      <c r="N45" s="32">
        <f t="shared" si="5"/>
        <v>8.0533000000000001</v>
      </c>
      <c r="O45" s="19">
        <f t="shared" si="6"/>
        <v>4.9000000000000004</v>
      </c>
      <c r="P45" s="19">
        <f t="shared" si="7"/>
        <v>5.4</v>
      </c>
      <c r="Q45" s="20">
        <v>0</v>
      </c>
    </row>
    <row r="46" spans="1:17" s="16" customFormat="1" ht="15.75" x14ac:dyDescent="0.25">
      <c r="A46" s="13">
        <v>45</v>
      </c>
      <c r="B46" s="12" t="str">
        <f>FIGURES!B58</f>
        <v>Olivia Timms</v>
      </c>
      <c r="C46" s="12" t="str">
        <f>FIGURES!C58</f>
        <v>Wal</v>
      </c>
      <c r="D46" s="67">
        <f>FIGURES!F58</f>
        <v>38387</v>
      </c>
      <c r="E46" s="12">
        <f>FIGURES!G58</f>
        <v>0</v>
      </c>
      <c r="F46" s="16" t="s">
        <v>0</v>
      </c>
      <c r="G46" s="17">
        <v>5.2</v>
      </c>
      <c r="H46" s="17">
        <v>5</v>
      </c>
      <c r="I46" s="17">
        <v>5.2</v>
      </c>
      <c r="J46" s="17">
        <v>5.3</v>
      </c>
      <c r="K46" s="17">
        <v>5.2</v>
      </c>
      <c r="L46" s="17"/>
      <c r="M46" s="18">
        <f t="shared" si="4"/>
        <v>15.599999999999998</v>
      </c>
      <c r="N46" s="32">
        <f t="shared" si="5"/>
        <v>8.32</v>
      </c>
      <c r="O46" s="19">
        <f t="shared" si="6"/>
        <v>5</v>
      </c>
      <c r="P46" s="19">
        <f t="shared" si="7"/>
        <v>5.3</v>
      </c>
      <c r="Q46" s="20">
        <v>0</v>
      </c>
    </row>
    <row r="47" spans="1:17" s="16" customFormat="1" ht="15.75" x14ac:dyDescent="0.25">
      <c r="A47" s="13">
        <v>46</v>
      </c>
      <c r="B47" s="12" t="str">
        <f>FIGURES!B59</f>
        <v>LILI CARROLL</v>
      </c>
      <c r="C47" s="12" t="str">
        <f>FIGURES!C59</f>
        <v>Rug</v>
      </c>
      <c r="D47" s="67">
        <f>FIGURES!F59</f>
        <v>38324</v>
      </c>
      <c r="E47" s="12" t="str">
        <f>FIGURES!G59</f>
        <v>solo</v>
      </c>
      <c r="F47" s="16" t="s">
        <v>0</v>
      </c>
      <c r="G47" s="17">
        <v>5.2</v>
      </c>
      <c r="H47" s="17">
        <v>5.2</v>
      </c>
      <c r="I47" s="17">
        <v>5.0999999999999996</v>
      </c>
      <c r="J47" s="17">
        <v>5.6</v>
      </c>
      <c r="K47" s="17">
        <v>6</v>
      </c>
      <c r="L47" s="17"/>
      <c r="M47" s="18">
        <f t="shared" si="4"/>
        <v>16</v>
      </c>
      <c r="N47" s="32">
        <f t="shared" si="5"/>
        <v>8.5333000000000006</v>
      </c>
      <c r="O47" s="19">
        <f t="shared" si="6"/>
        <v>5.0999999999999996</v>
      </c>
      <c r="P47" s="19">
        <f t="shared" si="7"/>
        <v>6</v>
      </c>
      <c r="Q47" s="20">
        <v>0</v>
      </c>
    </row>
    <row r="48" spans="1:17" s="16" customFormat="1" ht="15.75" x14ac:dyDescent="0.25">
      <c r="A48" s="13">
        <v>47</v>
      </c>
      <c r="B48" s="12" t="str">
        <f>FIGURES!B60</f>
        <v>Lucy Middleton</v>
      </c>
      <c r="C48" s="12" t="str">
        <f>FIGURES!C60</f>
        <v>BscAq</v>
      </c>
      <c r="D48" s="67">
        <f>FIGURES!F60</f>
        <v>38398</v>
      </c>
      <c r="E48" s="12">
        <f>FIGURES!G60</f>
        <v>0</v>
      </c>
      <c r="F48" s="16" t="s">
        <v>0</v>
      </c>
      <c r="G48" s="17">
        <v>5.3</v>
      </c>
      <c r="H48" s="17">
        <v>5</v>
      </c>
      <c r="I48" s="17">
        <v>4.2</v>
      </c>
      <c r="J48" s="17">
        <v>5.2</v>
      </c>
      <c r="K48" s="17">
        <v>5.4</v>
      </c>
      <c r="L48" s="17"/>
      <c r="M48" s="18">
        <f t="shared" si="4"/>
        <v>15.500000000000002</v>
      </c>
      <c r="N48" s="32">
        <f t="shared" si="5"/>
        <v>8.2667000000000002</v>
      </c>
      <c r="O48" s="19">
        <f t="shared" si="6"/>
        <v>4.2</v>
      </c>
      <c r="P48" s="19">
        <f t="shared" si="7"/>
        <v>5.4</v>
      </c>
      <c r="Q48" s="20">
        <v>0</v>
      </c>
    </row>
    <row r="49" spans="1:17" s="16" customFormat="1" ht="15.75" x14ac:dyDescent="0.25">
      <c r="A49" s="13">
        <v>48</v>
      </c>
      <c r="B49" s="12" t="str">
        <f>FIGURES!B61</f>
        <v>ARIANE SARGENT</v>
      </c>
      <c r="C49" s="12" t="str">
        <f>FIGURES!C61</f>
        <v>Rug</v>
      </c>
      <c r="D49" s="67">
        <f>FIGURES!F61</f>
        <v>38195</v>
      </c>
      <c r="E49" s="12">
        <f>FIGURES!G61</f>
        <v>0</v>
      </c>
      <c r="F49" s="16" t="s">
        <v>0</v>
      </c>
      <c r="G49" s="17">
        <v>4.8</v>
      </c>
      <c r="H49" s="17">
        <v>5</v>
      </c>
      <c r="I49" s="17">
        <v>4.8</v>
      </c>
      <c r="J49" s="17">
        <v>5</v>
      </c>
      <c r="K49" s="17">
        <v>4.9000000000000004</v>
      </c>
      <c r="L49" s="17"/>
      <c r="M49" s="18">
        <f t="shared" si="4"/>
        <v>14.7</v>
      </c>
      <c r="N49" s="32">
        <f t="shared" si="5"/>
        <v>7.84</v>
      </c>
      <c r="O49" s="19">
        <f t="shared" si="6"/>
        <v>4.8</v>
      </c>
      <c r="P49" s="19">
        <f t="shared" si="7"/>
        <v>5</v>
      </c>
      <c r="Q49" s="20">
        <v>0</v>
      </c>
    </row>
    <row r="50" spans="1:17" s="16" customFormat="1" ht="15.75" x14ac:dyDescent="0.25">
      <c r="A50" s="13">
        <v>49</v>
      </c>
      <c r="B50" s="12" t="str">
        <f>FIGURES!B62</f>
        <v>Rhianna Selby-Nash</v>
      </c>
      <c r="C50" s="12" t="str">
        <f>FIGURES!C62</f>
        <v>BscAq</v>
      </c>
      <c r="D50" s="67">
        <f>FIGURES!F62</f>
        <v>38755</v>
      </c>
      <c r="E50" s="12">
        <f>FIGURES!G62</f>
        <v>0</v>
      </c>
      <c r="F50" s="16" t="s">
        <v>0</v>
      </c>
      <c r="G50" s="17">
        <v>3.8</v>
      </c>
      <c r="H50" s="17">
        <v>3.7</v>
      </c>
      <c r="I50" s="17">
        <v>4</v>
      </c>
      <c r="J50" s="17">
        <v>4</v>
      </c>
      <c r="K50" s="17">
        <v>3.9</v>
      </c>
      <c r="L50" s="17"/>
      <c r="M50" s="18">
        <f t="shared" si="4"/>
        <v>11.7</v>
      </c>
      <c r="N50" s="32">
        <f t="shared" si="5"/>
        <v>6.24</v>
      </c>
      <c r="O50" s="19">
        <f t="shared" si="6"/>
        <v>3.7</v>
      </c>
      <c r="P50" s="19">
        <f t="shared" si="7"/>
        <v>4</v>
      </c>
      <c r="Q50" s="20">
        <v>0</v>
      </c>
    </row>
    <row r="51" spans="1:17" s="16" customFormat="1" ht="15.75" x14ac:dyDescent="0.25">
      <c r="A51" s="13">
        <v>50</v>
      </c>
      <c r="B51" s="12" t="str">
        <f>FIGURES!B63</f>
        <v>Yessane Rimbon</v>
      </c>
      <c r="C51" s="12" t="str">
        <f>FIGURES!C63</f>
        <v>Aquav</v>
      </c>
      <c r="D51" s="67">
        <f>FIGURES!F63</f>
        <v>38240</v>
      </c>
      <c r="E51" s="12">
        <f>FIGURES!G63</f>
        <v>0</v>
      </c>
      <c r="F51" s="16" t="s">
        <v>0</v>
      </c>
      <c r="G51" s="17">
        <v>4.9000000000000004</v>
      </c>
      <c r="H51" s="17">
        <v>5.3</v>
      </c>
      <c r="I51" s="17">
        <v>5.3</v>
      </c>
      <c r="J51" s="17">
        <v>5.3</v>
      </c>
      <c r="K51" s="17">
        <v>5</v>
      </c>
      <c r="L51" s="17"/>
      <c r="M51" s="18">
        <f t="shared" si="4"/>
        <v>15.599999999999998</v>
      </c>
      <c r="N51" s="32">
        <f t="shared" si="5"/>
        <v>8.32</v>
      </c>
      <c r="O51" s="19">
        <f t="shared" si="6"/>
        <v>4.9000000000000004</v>
      </c>
      <c r="P51" s="19">
        <f t="shared" si="7"/>
        <v>5.3</v>
      </c>
      <c r="Q51" s="20">
        <v>0</v>
      </c>
    </row>
    <row r="52" spans="1:17" s="16" customFormat="1" ht="15.75" x14ac:dyDescent="0.25">
      <c r="A52" s="13">
        <v>51</v>
      </c>
      <c r="B52" s="12" t="str">
        <f>FIGURES!B64</f>
        <v>ELEANOR DEADMAN</v>
      </c>
      <c r="C52" s="12" t="str">
        <f>FIGURES!C64</f>
        <v>Chlt</v>
      </c>
      <c r="D52" s="67">
        <f>FIGURES!F64</f>
        <v>38451</v>
      </c>
      <c r="E52" s="12">
        <f>FIGURES!G64</f>
        <v>0</v>
      </c>
      <c r="F52" s="16" t="s">
        <v>0</v>
      </c>
      <c r="G52" s="17">
        <v>5.0999999999999996</v>
      </c>
      <c r="H52" s="17">
        <v>5</v>
      </c>
      <c r="I52" s="17">
        <v>5.0999999999999996</v>
      </c>
      <c r="J52" s="17">
        <v>5</v>
      </c>
      <c r="K52" s="17">
        <v>5.6</v>
      </c>
      <c r="L52" s="17"/>
      <c r="M52" s="18">
        <f t="shared" si="4"/>
        <v>15.199999999999998</v>
      </c>
      <c r="N52" s="32">
        <f t="shared" si="5"/>
        <v>8.1067</v>
      </c>
      <c r="O52" s="19">
        <f t="shared" si="6"/>
        <v>5</v>
      </c>
      <c r="P52" s="19">
        <f t="shared" si="7"/>
        <v>5.6</v>
      </c>
      <c r="Q52" s="20">
        <v>0</v>
      </c>
    </row>
    <row r="53" spans="1:17" s="16" customFormat="1" ht="15.75" x14ac:dyDescent="0.25">
      <c r="A53" s="13">
        <v>52</v>
      </c>
      <c r="B53" s="12" t="str">
        <f>FIGURES!B65</f>
        <v>PHOEBE SATURELY</v>
      </c>
      <c r="C53" s="12" t="str">
        <f>FIGURES!C65</f>
        <v>Rug</v>
      </c>
      <c r="D53" s="67">
        <f>FIGURES!F65</f>
        <v>38451</v>
      </c>
      <c r="E53" s="12">
        <f>FIGURES!G65</f>
        <v>0</v>
      </c>
      <c r="F53" s="16" t="s">
        <v>0</v>
      </c>
      <c r="G53" s="17">
        <v>4</v>
      </c>
      <c r="H53" s="17">
        <v>4.5</v>
      </c>
      <c r="I53" s="17">
        <v>4</v>
      </c>
      <c r="J53" s="17">
        <v>4.2</v>
      </c>
      <c r="K53" s="17">
        <v>4.5</v>
      </c>
      <c r="L53" s="17"/>
      <c r="M53" s="18">
        <f t="shared" si="4"/>
        <v>12.7</v>
      </c>
      <c r="N53" s="32">
        <f t="shared" si="5"/>
        <v>6.7732999999999999</v>
      </c>
      <c r="O53" s="19">
        <f t="shared" si="6"/>
        <v>4</v>
      </c>
      <c r="P53" s="19">
        <f t="shared" si="7"/>
        <v>4.5</v>
      </c>
      <c r="Q53" s="20">
        <v>0</v>
      </c>
    </row>
    <row r="54" spans="1:17" s="16" customFormat="1" ht="15.75" x14ac:dyDescent="0.25">
      <c r="A54" s="13">
        <v>53</v>
      </c>
      <c r="B54" s="12" t="str">
        <f>FIGURES!B66</f>
        <v>SOPHIE THOMAS</v>
      </c>
      <c r="C54" s="12" t="str">
        <f>FIGURES!C66</f>
        <v>Rug</v>
      </c>
      <c r="D54" s="67">
        <f>FIGURES!F66</f>
        <v>38419</v>
      </c>
      <c r="E54" s="12">
        <f>FIGURES!G66</f>
        <v>0</v>
      </c>
      <c r="F54" s="16" t="s">
        <v>0</v>
      </c>
      <c r="G54" s="17">
        <v>4.3</v>
      </c>
      <c r="H54" s="17">
        <v>4.5</v>
      </c>
      <c r="I54" s="17">
        <v>4.5999999999999996</v>
      </c>
      <c r="J54" s="17">
        <v>4.5999999999999996</v>
      </c>
      <c r="K54" s="17">
        <v>5</v>
      </c>
      <c r="L54" s="17"/>
      <c r="M54" s="18">
        <f t="shared" si="4"/>
        <v>13.7</v>
      </c>
      <c r="N54" s="32">
        <f t="shared" si="5"/>
        <v>7.3067000000000002</v>
      </c>
      <c r="O54" s="19">
        <f t="shared" si="6"/>
        <v>4.3</v>
      </c>
      <c r="P54" s="19">
        <f t="shared" si="7"/>
        <v>5</v>
      </c>
      <c r="Q54" s="20">
        <v>0</v>
      </c>
    </row>
    <row r="55" spans="1:17" s="16" customFormat="1" ht="15.75" x14ac:dyDescent="0.25">
      <c r="A55" s="13">
        <v>54</v>
      </c>
      <c r="B55" s="12"/>
      <c r="C55" s="12"/>
      <c r="D55" s="67"/>
      <c r="E55" s="12"/>
      <c r="G55" s="17"/>
      <c r="H55" s="17"/>
      <c r="I55" s="17"/>
      <c r="J55" s="17"/>
      <c r="K55" s="17"/>
      <c r="L55" s="17"/>
      <c r="M55" s="18">
        <f t="shared" si="4"/>
        <v>0</v>
      </c>
      <c r="N55" s="32">
        <f t="shared" si="5"/>
        <v>0</v>
      </c>
      <c r="O55" s="19">
        <f t="shared" si="6"/>
        <v>0</v>
      </c>
      <c r="P55" s="19">
        <f t="shared" si="7"/>
        <v>0</v>
      </c>
      <c r="Q55" s="20">
        <v>0</v>
      </c>
    </row>
    <row r="56" spans="1:17" s="16" customFormat="1" ht="15.75" x14ac:dyDescent="0.25">
      <c r="A56" s="13">
        <v>55</v>
      </c>
      <c r="B56" s="12"/>
      <c r="C56" s="12"/>
      <c r="D56" s="67"/>
      <c r="E56" s="12"/>
      <c r="G56" s="17"/>
      <c r="H56" s="17"/>
      <c r="I56" s="17"/>
      <c r="J56" s="17"/>
      <c r="K56" s="17"/>
      <c r="L56" s="17"/>
      <c r="M56" s="18">
        <f t="shared" si="4"/>
        <v>0</v>
      </c>
      <c r="N56" s="32">
        <f t="shared" si="5"/>
        <v>0</v>
      </c>
      <c r="O56" s="19">
        <f t="shared" si="6"/>
        <v>0</v>
      </c>
      <c r="P56" s="19">
        <f t="shared" si="7"/>
        <v>0</v>
      </c>
      <c r="Q56" s="20">
        <v>0</v>
      </c>
    </row>
    <row r="57" spans="1:17" s="16" customFormat="1" ht="15.75" x14ac:dyDescent="0.25">
      <c r="A57" s="13">
        <v>56</v>
      </c>
      <c r="B57" s="12"/>
      <c r="C57" s="12"/>
      <c r="D57" s="67"/>
      <c r="E57" s="12"/>
      <c r="G57" s="17"/>
      <c r="H57" s="17"/>
      <c r="I57" s="17"/>
      <c r="J57" s="17"/>
      <c r="K57" s="17"/>
      <c r="L57" s="17"/>
      <c r="M57" s="18">
        <f t="shared" si="4"/>
        <v>0</v>
      </c>
      <c r="N57" s="32">
        <f t="shared" si="5"/>
        <v>0</v>
      </c>
      <c r="O57" s="19">
        <f t="shared" si="6"/>
        <v>0</v>
      </c>
      <c r="P57" s="19">
        <f t="shared" si="7"/>
        <v>0</v>
      </c>
      <c r="Q57" s="20">
        <v>0</v>
      </c>
    </row>
    <row r="58" spans="1:17" s="16" customFormat="1" ht="15.75" x14ac:dyDescent="0.25">
      <c r="A58" s="13">
        <v>57</v>
      </c>
      <c r="B58" s="12"/>
      <c r="C58" s="12"/>
      <c r="D58" s="67"/>
      <c r="E58" s="12"/>
      <c r="G58" s="17"/>
      <c r="H58" s="17"/>
      <c r="I58" s="17"/>
      <c r="J58" s="17"/>
      <c r="K58" s="17"/>
      <c r="L58" s="17"/>
      <c r="M58" s="18">
        <f t="shared" si="4"/>
        <v>0</v>
      </c>
      <c r="N58" s="32">
        <f t="shared" si="5"/>
        <v>0</v>
      </c>
      <c r="O58" s="19">
        <f t="shared" si="6"/>
        <v>0</v>
      </c>
      <c r="P58" s="19">
        <f t="shared" si="7"/>
        <v>0</v>
      </c>
      <c r="Q58" s="20">
        <v>0</v>
      </c>
    </row>
    <row r="59" spans="1:17" s="16" customFormat="1" ht="15.75" x14ac:dyDescent="0.25">
      <c r="A59" s="13">
        <v>58</v>
      </c>
      <c r="B59" s="12"/>
      <c r="C59" s="12"/>
      <c r="D59" s="67"/>
      <c r="E59" s="12"/>
      <c r="G59" s="17"/>
      <c r="H59" s="17"/>
      <c r="I59" s="17"/>
      <c r="J59" s="17"/>
      <c r="K59" s="17"/>
      <c r="L59" s="17"/>
      <c r="M59" s="18">
        <f t="shared" si="4"/>
        <v>0</v>
      </c>
      <c r="N59" s="32">
        <f t="shared" si="5"/>
        <v>0</v>
      </c>
      <c r="O59" s="19">
        <f t="shared" si="6"/>
        <v>0</v>
      </c>
      <c r="P59" s="19">
        <f t="shared" si="7"/>
        <v>0</v>
      </c>
      <c r="Q59" s="20">
        <v>0</v>
      </c>
    </row>
    <row r="60" spans="1:17" s="16" customFormat="1" ht="15.75" x14ac:dyDescent="0.25">
      <c r="A60" s="13">
        <v>59</v>
      </c>
      <c r="B60" s="12"/>
      <c r="C60" s="12"/>
      <c r="D60" s="67"/>
      <c r="E60" s="12"/>
      <c r="G60" s="17"/>
      <c r="H60" s="17"/>
      <c r="I60" s="17"/>
      <c r="J60" s="17"/>
      <c r="K60" s="17"/>
      <c r="L60" s="17"/>
      <c r="M60" s="18">
        <f t="shared" si="4"/>
        <v>0</v>
      </c>
      <c r="N60" s="32">
        <f t="shared" si="5"/>
        <v>0</v>
      </c>
      <c r="O60" s="19">
        <f t="shared" si="6"/>
        <v>0</v>
      </c>
      <c r="P60" s="19">
        <f t="shared" si="7"/>
        <v>0</v>
      </c>
      <c r="Q60" s="20">
        <v>0</v>
      </c>
    </row>
    <row r="61" spans="1:17" s="16" customFormat="1" ht="15.75" x14ac:dyDescent="0.25">
      <c r="A61" s="13">
        <v>60</v>
      </c>
      <c r="B61" s="12"/>
      <c r="C61" s="12"/>
      <c r="D61" s="67"/>
      <c r="E61" s="12"/>
      <c r="G61" s="17"/>
      <c r="H61" s="17"/>
      <c r="I61" s="17"/>
      <c r="J61" s="17"/>
      <c r="K61" s="17"/>
      <c r="L61" s="17"/>
      <c r="M61" s="18">
        <f t="shared" si="4"/>
        <v>0</v>
      </c>
      <c r="N61" s="32">
        <f t="shared" si="5"/>
        <v>0</v>
      </c>
      <c r="O61" s="19">
        <f t="shared" si="6"/>
        <v>0</v>
      </c>
      <c r="P61" s="19">
        <f t="shared" si="7"/>
        <v>0</v>
      </c>
      <c r="Q61" s="20">
        <v>0</v>
      </c>
    </row>
    <row r="62" spans="1:17" ht="15.75" x14ac:dyDescent="0.25">
      <c r="A62" s="13">
        <v>61</v>
      </c>
      <c r="B62" s="12"/>
      <c r="C62" s="12"/>
      <c r="D62" s="67"/>
      <c r="E62" s="12"/>
      <c r="F62" s="16"/>
      <c r="G62" s="17"/>
      <c r="H62" s="17"/>
      <c r="I62" s="17"/>
      <c r="J62" s="17"/>
      <c r="K62" s="17"/>
      <c r="L62" s="17"/>
      <c r="M62" s="18">
        <f t="shared" ref="M62:M80" si="8">SUM(G62:L62)-O62-P62</f>
        <v>0</v>
      </c>
      <c r="N62" s="32">
        <f t="shared" si="5"/>
        <v>0</v>
      </c>
      <c r="O62" s="19">
        <f t="shared" ref="O62:O80" si="9">MIN(G62:L62)</f>
        <v>0</v>
      </c>
      <c r="P62" s="19">
        <f t="shared" ref="P62:P80" si="10">MAX(G62:L62)</f>
        <v>0</v>
      </c>
      <c r="Q62" s="20">
        <v>0</v>
      </c>
    </row>
    <row r="63" spans="1:17" ht="15.75" x14ac:dyDescent="0.25">
      <c r="A63" s="13">
        <v>62</v>
      </c>
      <c r="B63" s="12"/>
      <c r="C63" s="12"/>
      <c r="D63" s="67"/>
      <c r="E63" s="12"/>
      <c r="F63" s="16"/>
      <c r="G63" s="17"/>
      <c r="H63" s="17"/>
      <c r="I63" s="17"/>
      <c r="J63" s="17"/>
      <c r="K63" s="17"/>
      <c r="L63" s="17"/>
      <c r="M63" s="18">
        <f t="shared" si="8"/>
        <v>0</v>
      </c>
      <c r="N63" s="32">
        <f t="shared" si="5"/>
        <v>0</v>
      </c>
      <c r="O63" s="19">
        <f t="shared" si="9"/>
        <v>0</v>
      </c>
      <c r="P63" s="19">
        <f t="shared" si="10"/>
        <v>0</v>
      </c>
      <c r="Q63" s="20">
        <v>0</v>
      </c>
    </row>
    <row r="64" spans="1:17" ht="15.75" x14ac:dyDescent="0.25">
      <c r="A64" s="13">
        <v>63</v>
      </c>
      <c r="B64" s="12"/>
      <c r="C64" s="12"/>
      <c r="D64" s="67"/>
      <c r="E64" s="12"/>
      <c r="F64" s="16"/>
      <c r="G64" s="17"/>
      <c r="H64" s="17"/>
      <c r="I64" s="17"/>
      <c r="J64" s="17"/>
      <c r="K64" s="17"/>
      <c r="L64" s="17"/>
      <c r="M64" s="18">
        <f t="shared" si="8"/>
        <v>0</v>
      </c>
      <c r="N64" s="32">
        <f t="shared" si="5"/>
        <v>0</v>
      </c>
      <c r="O64" s="19">
        <f t="shared" si="9"/>
        <v>0</v>
      </c>
      <c r="P64" s="19">
        <f t="shared" si="10"/>
        <v>0</v>
      </c>
      <c r="Q64" s="20">
        <v>0</v>
      </c>
    </row>
    <row r="65" spans="1:17" ht="15.75" x14ac:dyDescent="0.25">
      <c r="A65" s="13">
        <v>64</v>
      </c>
      <c r="B65" s="12"/>
      <c r="C65" s="12"/>
      <c r="D65" s="67"/>
      <c r="E65" s="12"/>
      <c r="F65" s="16"/>
      <c r="G65" s="17"/>
      <c r="H65" s="17"/>
      <c r="I65" s="17"/>
      <c r="J65" s="17"/>
      <c r="K65" s="17"/>
      <c r="L65" s="17"/>
      <c r="M65" s="18">
        <f t="shared" si="8"/>
        <v>0</v>
      </c>
      <c r="N65" s="32">
        <f t="shared" si="5"/>
        <v>0</v>
      </c>
      <c r="O65" s="19">
        <f t="shared" si="9"/>
        <v>0</v>
      </c>
      <c r="P65" s="19">
        <f t="shared" si="10"/>
        <v>0</v>
      </c>
      <c r="Q65" s="20">
        <v>0</v>
      </c>
    </row>
    <row r="66" spans="1:17" ht="15.75" x14ac:dyDescent="0.25">
      <c r="A66" s="13">
        <v>65</v>
      </c>
      <c r="B66" s="12"/>
      <c r="C66" s="12"/>
      <c r="D66" s="67"/>
      <c r="E66" s="12"/>
      <c r="F66" s="16"/>
      <c r="G66" s="17"/>
      <c r="H66" s="17"/>
      <c r="I66" s="17"/>
      <c r="J66" s="17"/>
      <c r="K66" s="17"/>
      <c r="L66" s="17"/>
      <c r="M66" s="18">
        <f t="shared" si="8"/>
        <v>0</v>
      </c>
      <c r="N66" s="32">
        <f t="shared" ref="N66:N91" si="11">ROUND((SUM(G66:L66)-SUM(O66:P66))*$C$1/3,4)</f>
        <v>0</v>
      </c>
      <c r="O66" s="19">
        <f t="shared" si="9"/>
        <v>0</v>
      </c>
      <c r="P66" s="19">
        <f t="shared" si="10"/>
        <v>0</v>
      </c>
      <c r="Q66" s="20">
        <v>0</v>
      </c>
    </row>
    <row r="67" spans="1:17" ht="15.75" x14ac:dyDescent="0.25">
      <c r="A67" s="13">
        <v>66</v>
      </c>
      <c r="B67" s="12"/>
      <c r="C67" s="12"/>
      <c r="D67" s="67"/>
      <c r="E67" s="12"/>
      <c r="F67" s="16"/>
      <c r="G67" s="17"/>
      <c r="H67" s="17"/>
      <c r="I67" s="17"/>
      <c r="J67" s="17"/>
      <c r="K67" s="17"/>
      <c r="L67" s="17"/>
      <c r="M67" s="18">
        <f t="shared" si="8"/>
        <v>0</v>
      </c>
      <c r="N67" s="32">
        <f t="shared" si="11"/>
        <v>0</v>
      </c>
      <c r="O67" s="19">
        <f t="shared" si="9"/>
        <v>0</v>
      </c>
      <c r="P67" s="19">
        <f t="shared" si="10"/>
        <v>0</v>
      </c>
      <c r="Q67" s="20">
        <v>0</v>
      </c>
    </row>
    <row r="68" spans="1:17" ht="15.75" x14ac:dyDescent="0.25">
      <c r="A68" s="13">
        <v>67</v>
      </c>
      <c r="B68" s="12"/>
      <c r="C68" s="12"/>
      <c r="D68" s="67"/>
      <c r="E68" s="12"/>
      <c r="F68" s="16"/>
      <c r="G68" s="17"/>
      <c r="H68" s="17"/>
      <c r="I68" s="17"/>
      <c r="J68" s="17"/>
      <c r="K68" s="17"/>
      <c r="L68" s="17"/>
      <c r="M68" s="18">
        <f t="shared" si="8"/>
        <v>0</v>
      </c>
      <c r="N68" s="32">
        <f t="shared" si="11"/>
        <v>0</v>
      </c>
      <c r="O68" s="19">
        <f t="shared" si="9"/>
        <v>0</v>
      </c>
      <c r="P68" s="19">
        <f t="shared" si="10"/>
        <v>0</v>
      </c>
      <c r="Q68" s="20">
        <v>0</v>
      </c>
    </row>
    <row r="69" spans="1:17" ht="15.75" x14ac:dyDescent="0.25">
      <c r="A69" s="13">
        <v>68</v>
      </c>
      <c r="B69" s="12"/>
      <c r="C69" s="12"/>
      <c r="D69" s="67"/>
      <c r="E69" s="12"/>
      <c r="F69" s="16"/>
      <c r="G69" s="17"/>
      <c r="H69" s="17"/>
      <c r="I69" s="17"/>
      <c r="J69" s="17"/>
      <c r="K69" s="17"/>
      <c r="L69" s="17"/>
      <c r="M69" s="18">
        <f t="shared" si="8"/>
        <v>0</v>
      </c>
      <c r="N69" s="32">
        <f t="shared" si="11"/>
        <v>0</v>
      </c>
      <c r="O69" s="19">
        <f t="shared" si="9"/>
        <v>0</v>
      </c>
      <c r="P69" s="19">
        <f t="shared" si="10"/>
        <v>0</v>
      </c>
      <c r="Q69" s="20">
        <v>0</v>
      </c>
    </row>
    <row r="70" spans="1:17" ht="15.75" x14ac:dyDescent="0.25">
      <c r="A70" s="13">
        <v>69</v>
      </c>
      <c r="B70" s="12"/>
      <c r="C70" s="12"/>
      <c r="D70" s="67"/>
      <c r="E70" s="12"/>
      <c r="F70" s="16"/>
      <c r="G70" s="17"/>
      <c r="H70" s="17"/>
      <c r="I70" s="17"/>
      <c r="J70" s="17"/>
      <c r="K70" s="17"/>
      <c r="L70" s="17"/>
      <c r="M70" s="18">
        <f t="shared" si="8"/>
        <v>0</v>
      </c>
      <c r="N70" s="32">
        <f t="shared" si="11"/>
        <v>0</v>
      </c>
      <c r="O70" s="19">
        <f t="shared" si="9"/>
        <v>0</v>
      </c>
      <c r="P70" s="19">
        <f t="shared" si="10"/>
        <v>0</v>
      </c>
      <c r="Q70" s="20">
        <v>0</v>
      </c>
    </row>
    <row r="71" spans="1:17" ht="15.75" x14ac:dyDescent="0.25">
      <c r="A71" s="13">
        <v>70</v>
      </c>
      <c r="B71" s="12"/>
      <c r="C71" s="12"/>
      <c r="D71" s="67"/>
      <c r="E71" s="12"/>
      <c r="F71" s="16"/>
      <c r="G71" s="17"/>
      <c r="H71" s="17"/>
      <c r="I71" s="17"/>
      <c r="J71" s="17"/>
      <c r="K71" s="17"/>
      <c r="L71" s="17"/>
      <c r="M71" s="18">
        <f t="shared" si="8"/>
        <v>0</v>
      </c>
      <c r="N71" s="32">
        <f t="shared" si="11"/>
        <v>0</v>
      </c>
      <c r="O71" s="19">
        <f t="shared" si="9"/>
        <v>0</v>
      </c>
      <c r="P71" s="19">
        <f t="shared" si="10"/>
        <v>0</v>
      </c>
      <c r="Q71" s="20">
        <v>0</v>
      </c>
    </row>
    <row r="72" spans="1:17" ht="15.75" x14ac:dyDescent="0.25">
      <c r="A72" s="13">
        <v>71</v>
      </c>
      <c r="B72" s="12"/>
      <c r="C72" s="12"/>
      <c r="D72" s="67"/>
      <c r="E72" s="12"/>
      <c r="F72" s="16"/>
      <c r="G72" s="17"/>
      <c r="H72" s="17"/>
      <c r="I72" s="17"/>
      <c r="J72" s="17"/>
      <c r="K72" s="17"/>
      <c r="L72" s="17"/>
      <c r="M72" s="18">
        <f t="shared" si="8"/>
        <v>0</v>
      </c>
      <c r="N72" s="32">
        <f t="shared" si="11"/>
        <v>0</v>
      </c>
      <c r="O72" s="19">
        <f t="shared" si="9"/>
        <v>0</v>
      </c>
      <c r="P72" s="19">
        <f t="shared" si="10"/>
        <v>0</v>
      </c>
      <c r="Q72" s="20">
        <v>0</v>
      </c>
    </row>
    <row r="73" spans="1:17" ht="15.75" x14ac:dyDescent="0.25">
      <c r="A73" s="13">
        <v>72</v>
      </c>
      <c r="B73" s="12"/>
      <c r="C73" s="12"/>
      <c r="D73" s="67"/>
      <c r="E73" s="12"/>
      <c r="F73" s="16"/>
      <c r="G73" s="17"/>
      <c r="H73" s="17"/>
      <c r="I73" s="17"/>
      <c r="J73" s="17"/>
      <c r="K73" s="17"/>
      <c r="L73" s="17"/>
      <c r="M73" s="18">
        <f t="shared" si="8"/>
        <v>0</v>
      </c>
      <c r="N73" s="32">
        <f t="shared" si="11"/>
        <v>0</v>
      </c>
      <c r="O73" s="19">
        <f t="shared" si="9"/>
        <v>0</v>
      </c>
      <c r="P73" s="19">
        <f t="shared" si="10"/>
        <v>0</v>
      </c>
      <c r="Q73" s="20">
        <v>0</v>
      </c>
    </row>
    <row r="74" spans="1:17" ht="15.75" x14ac:dyDescent="0.25">
      <c r="A74" s="13">
        <v>73</v>
      </c>
      <c r="B74" s="12"/>
      <c r="C74" s="12"/>
      <c r="D74" s="67"/>
      <c r="E74" s="12"/>
      <c r="F74" s="16"/>
      <c r="G74" s="17"/>
      <c r="H74" s="17"/>
      <c r="I74" s="17"/>
      <c r="J74" s="17"/>
      <c r="K74" s="17"/>
      <c r="L74" s="17"/>
      <c r="M74" s="18">
        <f t="shared" si="8"/>
        <v>0</v>
      </c>
      <c r="N74" s="32">
        <f t="shared" si="11"/>
        <v>0</v>
      </c>
      <c r="O74" s="19">
        <f t="shared" si="9"/>
        <v>0</v>
      </c>
      <c r="P74" s="19">
        <f t="shared" si="10"/>
        <v>0</v>
      </c>
      <c r="Q74" s="20">
        <v>0</v>
      </c>
    </row>
    <row r="75" spans="1:17" ht="15.75" x14ac:dyDescent="0.25">
      <c r="A75" s="13">
        <v>74</v>
      </c>
      <c r="B75" s="12"/>
      <c r="C75" s="12"/>
      <c r="D75" s="67"/>
      <c r="E75" s="12"/>
      <c r="F75" s="16"/>
      <c r="G75" s="17"/>
      <c r="H75" s="17"/>
      <c r="I75" s="17"/>
      <c r="J75" s="17"/>
      <c r="K75" s="17"/>
      <c r="L75" s="17"/>
      <c r="M75" s="18">
        <f t="shared" si="8"/>
        <v>0</v>
      </c>
      <c r="N75" s="32">
        <f t="shared" si="11"/>
        <v>0</v>
      </c>
      <c r="O75" s="19">
        <f t="shared" si="9"/>
        <v>0</v>
      </c>
      <c r="P75" s="19">
        <f t="shared" si="10"/>
        <v>0</v>
      </c>
      <c r="Q75" s="20">
        <v>0</v>
      </c>
    </row>
    <row r="76" spans="1:17" ht="15.75" x14ac:dyDescent="0.25">
      <c r="A76" s="13">
        <v>75</v>
      </c>
      <c r="B76" s="12"/>
      <c r="C76" s="12"/>
      <c r="D76" s="67"/>
      <c r="E76" s="12"/>
      <c r="F76" s="16"/>
      <c r="G76" s="17"/>
      <c r="H76" s="17"/>
      <c r="I76" s="17"/>
      <c r="J76" s="17"/>
      <c r="K76" s="17"/>
      <c r="L76" s="17"/>
      <c r="M76" s="18">
        <f t="shared" si="8"/>
        <v>0</v>
      </c>
      <c r="N76" s="32">
        <f t="shared" si="11"/>
        <v>0</v>
      </c>
      <c r="O76" s="19">
        <f t="shared" si="9"/>
        <v>0</v>
      </c>
      <c r="P76" s="19">
        <f t="shared" si="10"/>
        <v>0</v>
      </c>
      <c r="Q76" s="20">
        <v>0</v>
      </c>
    </row>
    <row r="77" spans="1:17" ht="15.75" x14ac:dyDescent="0.25">
      <c r="A77" s="13">
        <v>76</v>
      </c>
      <c r="B77" s="12"/>
      <c r="C77" s="12"/>
      <c r="D77" s="67"/>
      <c r="E77" s="12"/>
      <c r="F77" s="16"/>
      <c r="G77" s="17"/>
      <c r="H77" s="17"/>
      <c r="I77" s="17"/>
      <c r="J77" s="17"/>
      <c r="K77" s="17"/>
      <c r="L77" s="17"/>
      <c r="M77" s="18">
        <f t="shared" si="8"/>
        <v>0</v>
      </c>
      <c r="N77" s="32">
        <f t="shared" si="11"/>
        <v>0</v>
      </c>
      <c r="O77" s="19">
        <f t="shared" si="9"/>
        <v>0</v>
      </c>
      <c r="P77" s="19">
        <f t="shared" si="10"/>
        <v>0</v>
      </c>
      <c r="Q77" s="20">
        <v>0</v>
      </c>
    </row>
    <row r="78" spans="1:17" ht="15.75" x14ac:dyDescent="0.25">
      <c r="A78" s="13">
        <v>77</v>
      </c>
      <c r="B78" s="12"/>
      <c r="C78" s="12"/>
      <c r="D78" s="67"/>
      <c r="E78" s="12"/>
      <c r="F78" s="16"/>
      <c r="G78" s="17"/>
      <c r="H78" s="17"/>
      <c r="I78" s="17"/>
      <c r="J78" s="17"/>
      <c r="K78" s="17"/>
      <c r="L78" s="17"/>
      <c r="M78" s="18">
        <f t="shared" si="8"/>
        <v>0</v>
      </c>
      <c r="N78" s="32">
        <f t="shared" si="11"/>
        <v>0</v>
      </c>
      <c r="O78" s="19">
        <f t="shared" si="9"/>
        <v>0</v>
      </c>
      <c r="P78" s="19">
        <f t="shared" si="10"/>
        <v>0</v>
      </c>
      <c r="Q78" s="20">
        <v>0</v>
      </c>
    </row>
    <row r="79" spans="1:17" ht="15.75" x14ac:dyDescent="0.25">
      <c r="A79" s="13">
        <v>78</v>
      </c>
      <c r="B79" s="12"/>
      <c r="C79" s="12"/>
      <c r="D79" s="67"/>
      <c r="E79" s="12"/>
      <c r="F79" s="16"/>
      <c r="G79" s="17"/>
      <c r="H79" s="17"/>
      <c r="I79" s="17"/>
      <c r="J79" s="17"/>
      <c r="K79" s="17"/>
      <c r="L79" s="17"/>
      <c r="M79" s="18">
        <f t="shared" si="8"/>
        <v>0</v>
      </c>
      <c r="N79" s="32">
        <f t="shared" si="11"/>
        <v>0</v>
      </c>
      <c r="O79" s="19">
        <f t="shared" si="9"/>
        <v>0</v>
      </c>
      <c r="P79" s="19">
        <f t="shared" si="10"/>
        <v>0</v>
      </c>
      <c r="Q79" s="20">
        <v>0</v>
      </c>
    </row>
    <row r="80" spans="1:17" ht="15.75" x14ac:dyDescent="0.25">
      <c r="A80" s="13">
        <v>79</v>
      </c>
      <c r="B80" s="12"/>
      <c r="C80" s="12"/>
      <c r="D80" s="67"/>
      <c r="E80" s="12"/>
      <c r="F80" s="16"/>
      <c r="G80" s="17"/>
      <c r="H80" s="17"/>
      <c r="I80" s="17"/>
      <c r="J80" s="17"/>
      <c r="K80" s="17"/>
      <c r="L80" s="17"/>
      <c r="M80" s="18">
        <f t="shared" si="8"/>
        <v>0</v>
      </c>
      <c r="N80" s="32">
        <f t="shared" si="11"/>
        <v>0</v>
      </c>
      <c r="O80" s="19">
        <f t="shared" si="9"/>
        <v>0</v>
      </c>
      <c r="P80" s="19">
        <f t="shared" si="10"/>
        <v>0</v>
      </c>
      <c r="Q80" s="20">
        <v>0</v>
      </c>
    </row>
    <row r="81" spans="1:17" ht="15.75" x14ac:dyDescent="0.25">
      <c r="A81" s="13">
        <v>80</v>
      </c>
      <c r="B81" s="12"/>
      <c r="C81" s="12"/>
      <c r="D81" s="67"/>
      <c r="E81" s="12"/>
      <c r="F81" s="16"/>
      <c r="G81" s="17"/>
      <c r="H81" s="17"/>
      <c r="I81" s="17"/>
      <c r="J81" s="17"/>
      <c r="K81" s="17"/>
      <c r="L81" s="17"/>
      <c r="M81" s="18">
        <f t="shared" ref="M81:M91" si="12">SUM(G81:L81)-O81-P81</f>
        <v>0</v>
      </c>
      <c r="N81" s="32">
        <f t="shared" si="11"/>
        <v>0</v>
      </c>
      <c r="O81" s="19">
        <f t="shared" ref="O81:O91" si="13">MIN(G81:L81)</f>
        <v>0</v>
      </c>
      <c r="P81" s="19">
        <f t="shared" ref="P81:P91" si="14">MAX(G81:L81)</f>
        <v>0</v>
      </c>
      <c r="Q81" s="20">
        <v>0</v>
      </c>
    </row>
    <row r="82" spans="1:17" ht="15.75" x14ac:dyDescent="0.25">
      <c r="A82" s="13">
        <v>81</v>
      </c>
      <c r="B82" s="12"/>
      <c r="C82" s="12"/>
      <c r="D82" s="67"/>
      <c r="E82" s="12"/>
      <c r="F82" s="16"/>
      <c r="G82" s="17"/>
      <c r="H82" s="17"/>
      <c r="I82" s="17"/>
      <c r="J82" s="17"/>
      <c r="K82" s="17"/>
      <c r="L82" s="17"/>
      <c r="M82" s="18">
        <f t="shared" si="12"/>
        <v>0</v>
      </c>
      <c r="N82" s="32">
        <f t="shared" si="11"/>
        <v>0</v>
      </c>
      <c r="O82" s="19">
        <f t="shared" si="13"/>
        <v>0</v>
      </c>
      <c r="P82" s="19">
        <f t="shared" si="14"/>
        <v>0</v>
      </c>
      <c r="Q82" s="20">
        <v>0</v>
      </c>
    </row>
    <row r="83" spans="1:17" ht="15.75" x14ac:dyDescent="0.25">
      <c r="A83" s="13">
        <v>82</v>
      </c>
      <c r="B83" s="12"/>
      <c r="C83" s="12"/>
      <c r="D83" s="67"/>
      <c r="E83" s="12"/>
      <c r="F83" s="16"/>
      <c r="G83" s="17"/>
      <c r="H83" s="17"/>
      <c r="I83" s="17"/>
      <c r="J83" s="17"/>
      <c r="K83" s="17"/>
      <c r="L83" s="17"/>
      <c r="M83" s="18">
        <f t="shared" si="12"/>
        <v>0</v>
      </c>
      <c r="N83" s="32">
        <f t="shared" si="11"/>
        <v>0</v>
      </c>
      <c r="O83" s="19">
        <f t="shared" si="13"/>
        <v>0</v>
      </c>
      <c r="P83" s="19">
        <f t="shared" si="14"/>
        <v>0</v>
      </c>
      <c r="Q83" s="20">
        <v>0</v>
      </c>
    </row>
    <row r="84" spans="1:17" ht="15.75" x14ac:dyDescent="0.25">
      <c r="A84" s="13">
        <v>83</v>
      </c>
      <c r="B84" s="12"/>
      <c r="C84" s="12"/>
      <c r="D84" s="67"/>
      <c r="E84" s="12"/>
      <c r="F84" s="16"/>
      <c r="G84" s="17"/>
      <c r="H84" s="17"/>
      <c r="I84" s="17"/>
      <c r="J84" s="17"/>
      <c r="K84" s="17"/>
      <c r="L84" s="17"/>
      <c r="M84" s="18">
        <f t="shared" si="12"/>
        <v>0</v>
      </c>
      <c r="N84" s="32">
        <f t="shared" si="11"/>
        <v>0</v>
      </c>
      <c r="O84" s="19">
        <f t="shared" si="13"/>
        <v>0</v>
      </c>
      <c r="P84" s="19">
        <f t="shared" si="14"/>
        <v>0</v>
      </c>
      <c r="Q84" s="20">
        <v>0</v>
      </c>
    </row>
    <row r="85" spans="1:17" ht="15.75" x14ac:dyDescent="0.25">
      <c r="A85" s="13">
        <v>84</v>
      </c>
      <c r="B85" s="12"/>
      <c r="C85" s="12"/>
      <c r="D85" s="67"/>
      <c r="E85" s="12"/>
      <c r="F85" s="16"/>
      <c r="G85" s="17"/>
      <c r="H85" s="17"/>
      <c r="I85" s="17"/>
      <c r="J85" s="17"/>
      <c r="K85" s="17"/>
      <c r="L85" s="17"/>
      <c r="M85" s="18">
        <f t="shared" si="12"/>
        <v>0</v>
      </c>
      <c r="N85" s="32">
        <f t="shared" si="11"/>
        <v>0</v>
      </c>
      <c r="O85" s="19">
        <f t="shared" si="13"/>
        <v>0</v>
      </c>
      <c r="P85" s="19">
        <f t="shared" si="14"/>
        <v>0</v>
      </c>
      <c r="Q85" s="20">
        <v>0</v>
      </c>
    </row>
    <row r="86" spans="1:17" ht="15.75" x14ac:dyDescent="0.25">
      <c r="A86" s="13">
        <v>85</v>
      </c>
      <c r="B86" s="12"/>
      <c r="C86" s="12"/>
      <c r="D86" s="67"/>
      <c r="E86" s="12"/>
      <c r="F86" s="16"/>
      <c r="G86" s="17"/>
      <c r="H86" s="17"/>
      <c r="I86" s="17"/>
      <c r="J86" s="17"/>
      <c r="K86" s="17"/>
      <c r="L86" s="17"/>
      <c r="M86" s="18">
        <f t="shared" si="12"/>
        <v>0</v>
      </c>
      <c r="N86" s="32">
        <f t="shared" si="11"/>
        <v>0</v>
      </c>
      <c r="O86" s="19">
        <f t="shared" si="13"/>
        <v>0</v>
      </c>
      <c r="P86" s="19">
        <f t="shared" si="14"/>
        <v>0</v>
      </c>
      <c r="Q86" s="20">
        <v>0</v>
      </c>
    </row>
    <row r="87" spans="1:17" ht="15.75" x14ac:dyDescent="0.25">
      <c r="A87" s="13">
        <v>86</v>
      </c>
      <c r="B87" s="12"/>
      <c r="C87" s="12"/>
      <c r="D87" s="67"/>
      <c r="E87" s="12"/>
      <c r="F87" s="16"/>
      <c r="G87" s="17"/>
      <c r="H87" s="17"/>
      <c r="I87" s="17"/>
      <c r="J87" s="17"/>
      <c r="K87" s="17"/>
      <c r="L87" s="17"/>
      <c r="M87" s="18">
        <f t="shared" si="12"/>
        <v>0</v>
      </c>
      <c r="N87" s="32">
        <f t="shared" si="11"/>
        <v>0</v>
      </c>
      <c r="O87" s="19">
        <f t="shared" si="13"/>
        <v>0</v>
      </c>
      <c r="P87" s="19">
        <f t="shared" si="14"/>
        <v>0</v>
      </c>
      <c r="Q87" s="20">
        <v>0</v>
      </c>
    </row>
    <row r="88" spans="1:17" ht="15.75" x14ac:dyDescent="0.25">
      <c r="A88" s="13">
        <v>87</v>
      </c>
      <c r="B88" s="12"/>
      <c r="C88" s="12"/>
      <c r="D88" s="67"/>
      <c r="E88" s="12"/>
      <c r="F88" s="16"/>
      <c r="G88" s="17"/>
      <c r="H88" s="17"/>
      <c r="I88" s="17"/>
      <c r="J88" s="17"/>
      <c r="K88" s="17"/>
      <c r="L88" s="17"/>
      <c r="M88" s="18">
        <f t="shared" si="12"/>
        <v>0</v>
      </c>
      <c r="N88" s="32">
        <f t="shared" si="11"/>
        <v>0</v>
      </c>
      <c r="O88" s="19">
        <f t="shared" si="13"/>
        <v>0</v>
      </c>
      <c r="P88" s="19">
        <f t="shared" si="14"/>
        <v>0</v>
      </c>
      <c r="Q88" s="20">
        <v>0</v>
      </c>
    </row>
    <row r="89" spans="1:17" ht="15.75" x14ac:dyDescent="0.25">
      <c r="A89" s="13">
        <v>88</v>
      </c>
      <c r="B89" s="12"/>
      <c r="C89" s="12"/>
      <c r="D89" s="67"/>
      <c r="E89" s="12"/>
      <c r="F89" s="16"/>
      <c r="G89" s="17"/>
      <c r="H89" s="17"/>
      <c r="I89" s="17"/>
      <c r="J89" s="17"/>
      <c r="K89" s="17"/>
      <c r="L89" s="17"/>
      <c r="M89" s="18">
        <f t="shared" si="12"/>
        <v>0</v>
      </c>
      <c r="N89" s="32">
        <f t="shared" si="11"/>
        <v>0</v>
      </c>
      <c r="O89" s="19">
        <f t="shared" si="13"/>
        <v>0</v>
      </c>
      <c r="P89" s="19">
        <f t="shared" si="14"/>
        <v>0</v>
      </c>
      <c r="Q89" s="20">
        <v>0</v>
      </c>
    </row>
    <row r="90" spans="1:17" ht="15.75" x14ac:dyDescent="0.25">
      <c r="A90" s="13">
        <v>89</v>
      </c>
      <c r="B90" s="12"/>
      <c r="C90" s="12"/>
      <c r="D90" s="67"/>
      <c r="E90" s="12"/>
      <c r="F90" s="16"/>
      <c r="G90" s="17"/>
      <c r="H90" s="17"/>
      <c r="I90" s="17"/>
      <c r="J90" s="17"/>
      <c r="K90" s="17"/>
      <c r="L90" s="17"/>
      <c r="M90" s="18">
        <f t="shared" si="12"/>
        <v>0</v>
      </c>
      <c r="N90" s="32">
        <f t="shared" si="11"/>
        <v>0</v>
      </c>
      <c r="O90" s="19">
        <f t="shared" si="13"/>
        <v>0</v>
      </c>
      <c r="P90" s="19">
        <f t="shared" si="14"/>
        <v>0</v>
      </c>
      <c r="Q90" s="20">
        <v>0</v>
      </c>
    </row>
    <row r="91" spans="1:17" ht="15.75" x14ac:dyDescent="0.25">
      <c r="A91" s="13">
        <v>90</v>
      </c>
      <c r="B91" s="12"/>
      <c r="C91" s="12"/>
      <c r="D91" s="67"/>
      <c r="E91" s="12"/>
      <c r="F91" s="16"/>
      <c r="G91" s="17"/>
      <c r="H91" s="17"/>
      <c r="I91" s="17"/>
      <c r="J91" s="17"/>
      <c r="K91" s="17"/>
      <c r="L91" s="17"/>
      <c r="M91" s="18">
        <f t="shared" si="12"/>
        <v>0</v>
      </c>
      <c r="N91" s="32">
        <f t="shared" si="11"/>
        <v>0</v>
      </c>
      <c r="O91" s="19">
        <f t="shared" si="13"/>
        <v>0</v>
      </c>
      <c r="P91" s="19">
        <f t="shared" si="14"/>
        <v>0</v>
      </c>
      <c r="Q91" s="20">
        <v>0</v>
      </c>
    </row>
    <row r="92" spans="1:17" ht="15.75" x14ac:dyDescent="0.25">
      <c r="A92" s="13">
        <v>91</v>
      </c>
      <c r="B92" s="12"/>
      <c r="C92" s="12"/>
      <c r="D92" s="67"/>
      <c r="E92" s="12"/>
      <c r="F92" s="16"/>
      <c r="G92" s="17"/>
      <c r="H92" s="17"/>
      <c r="I92" s="17"/>
      <c r="J92" s="17"/>
      <c r="K92" s="17"/>
      <c r="L92" s="17"/>
      <c r="M92" s="18">
        <f t="shared" ref="M92:M111" si="15">SUM(G92:L92)-O92-P92</f>
        <v>0</v>
      </c>
      <c r="N92" s="32">
        <f t="shared" ref="N92:N111" si="16">ROUND((SUM(G92:L92)-SUM(O92:P92))*$C$1/3,4)</f>
        <v>0</v>
      </c>
      <c r="O92" s="19">
        <f t="shared" ref="O92:O111" si="17">MIN(G92:L92)</f>
        <v>0</v>
      </c>
      <c r="P92" s="19">
        <f t="shared" ref="P92:P111" si="18">MAX(G92:L92)</f>
        <v>0</v>
      </c>
      <c r="Q92" s="20">
        <v>0</v>
      </c>
    </row>
    <row r="93" spans="1:17" ht="15.75" x14ac:dyDescent="0.25">
      <c r="A93" s="13">
        <v>92</v>
      </c>
      <c r="B93" s="12"/>
      <c r="C93" s="12"/>
      <c r="D93" s="67"/>
      <c r="E93" s="12"/>
      <c r="F93" s="16"/>
      <c r="G93" s="17"/>
      <c r="H93" s="17"/>
      <c r="I93" s="17"/>
      <c r="J93" s="17"/>
      <c r="K93" s="17"/>
      <c r="L93" s="17"/>
      <c r="M93" s="18">
        <f t="shared" si="15"/>
        <v>0</v>
      </c>
      <c r="N93" s="32">
        <f t="shared" si="16"/>
        <v>0</v>
      </c>
      <c r="O93" s="19">
        <f t="shared" si="17"/>
        <v>0</v>
      </c>
      <c r="P93" s="19">
        <f t="shared" si="18"/>
        <v>0</v>
      </c>
      <c r="Q93" s="20">
        <v>0</v>
      </c>
    </row>
    <row r="94" spans="1:17" ht="15.75" x14ac:dyDescent="0.25">
      <c r="A94" s="13">
        <v>93</v>
      </c>
      <c r="B94" s="12"/>
      <c r="C94" s="12"/>
      <c r="D94" s="67"/>
      <c r="E94" s="12"/>
      <c r="F94" s="16"/>
      <c r="G94" s="17"/>
      <c r="H94" s="17"/>
      <c r="I94" s="17"/>
      <c r="J94" s="17"/>
      <c r="K94" s="17"/>
      <c r="L94" s="17"/>
      <c r="M94" s="18">
        <f t="shared" si="15"/>
        <v>0</v>
      </c>
      <c r="N94" s="32">
        <f t="shared" si="16"/>
        <v>0</v>
      </c>
      <c r="O94" s="19">
        <f t="shared" si="17"/>
        <v>0</v>
      </c>
      <c r="P94" s="19">
        <f t="shared" si="18"/>
        <v>0</v>
      </c>
      <c r="Q94" s="20">
        <v>0</v>
      </c>
    </row>
    <row r="95" spans="1:17" ht="15.75" x14ac:dyDescent="0.25">
      <c r="A95" s="13">
        <v>94</v>
      </c>
      <c r="B95" s="12"/>
      <c r="C95" s="12"/>
      <c r="D95" s="67"/>
      <c r="E95" s="12"/>
      <c r="F95" s="16"/>
      <c r="G95" s="17"/>
      <c r="H95" s="17"/>
      <c r="I95" s="17"/>
      <c r="J95" s="17"/>
      <c r="K95" s="17"/>
      <c r="L95" s="17"/>
      <c r="M95" s="18">
        <f t="shared" si="15"/>
        <v>0</v>
      </c>
      <c r="N95" s="32">
        <f t="shared" si="16"/>
        <v>0</v>
      </c>
      <c r="O95" s="19">
        <f t="shared" si="17"/>
        <v>0</v>
      </c>
      <c r="P95" s="19">
        <f t="shared" si="18"/>
        <v>0</v>
      </c>
      <c r="Q95" s="20">
        <v>0</v>
      </c>
    </row>
    <row r="96" spans="1:17" ht="15.75" x14ac:dyDescent="0.25">
      <c r="A96" s="13">
        <v>95</v>
      </c>
      <c r="B96" s="12"/>
      <c r="C96" s="12"/>
      <c r="D96" s="67"/>
      <c r="E96" s="12"/>
      <c r="F96" s="16"/>
      <c r="G96" s="17"/>
      <c r="H96" s="17"/>
      <c r="I96" s="17"/>
      <c r="J96" s="17"/>
      <c r="K96" s="17"/>
      <c r="L96" s="17"/>
      <c r="M96" s="18">
        <f t="shared" si="15"/>
        <v>0</v>
      </c>
      <c r="N96" s="32">
        <f t="shared" si="16"/>
        <v>0</v>
      </c>
      <c r="O96" s="19">
        <f t="shared" si="17"/>
        <v>0</v>
      </c>
      <c r="P96" s="19">
        <f t="shared" si="18"/>
        <v>0</v>
      </c>
      <c r="Q96" s="20">
        <v>0</v>
      </c>
    </row>
    <row r="97" spans="1:17" ht="15.75" x14ac:dyDescent="0.25">
      <c r="A97" s="13">
        <v>96</v>
      </c>
      <c r="B97" s="12"/>
      <c r="C97" s="12"/>
      <c r="D97" s="67"/>
      <c r="E97" s="12"/>
      <c r="F97" s="16"/>
      <c r="G97" s="17"/>
      <c r="H97" s="17"/>
      <c r="I97" s="17"/>
      <c r="J97" s="17"/>
      <c r="K97" s="17"/>
      <c r="L97" s="17"/>
      <c r="M97" s="18">
        <f t="shared" si="15"/>
        <v>0</v>
      </c>
      <c r="N97" s="32">
        <f t="shared" si="16"/>
        <v>0</v>
      </c>
      <c r="O97" s="19">
        <f t="shared" si="17"/>
        <v>0</v>
      </c>
      <c r="P97" s="19">
        <f t="shared" si="18"/>
        <v>0</v>
      </c>
      <c r="Q97" s="20">
        <v>0</v>
      </c>
    </row>
    <row r="98" spans="1:17" ht="15.75" x14ac:dyDescent="0.25">
      <c r="A98" s="13">
        <v>97</v>
      </c>
      <c r="B98" s="12"/>
      <c r="C98" s="12"/>
      <c r="D98" s="67"/>
      <c r="E98" s="12"/>
      <c r="F98" s="16"/>
      <c r="G98" s="17"/>
      <c r="H98" s="17"/>
      <c r="I98" s="17"/>
      <c r="J98" s="17"/>
      <c r="K98" s="17"/>
      <c r="L98" s="17"/>
      <c r="M98" s="18">
        <f t="shared" si="15"/>
        <v>0</v>
      </c>
      <c r="N98" s="32">
        <f t="shared" si="16"/>
        <v>0</v>
      </c>
      <c r="O98" s="19">
        <f t="shared" si="17"/>
        <v>0</v>
      </c>
      <c r="P98" s="19">
        <f t="shared" si="18"/>
        <v>0</v>
      </c>
      <c r="Q98" s="20">
        <v>0</v>
      </c>
    </row>
    <row r="99" spans="1:17" ht="15.75" x14ac:dyDescent="0.25">
      <c r="A99" s="13">
        <v>98</v>
      </c>
      <c r="B99" s="12"/>
      <c r="C99" s="12"/>
      <c r="D99" s="12"/>
      <c r="E99" s="12"/>
      <c r="F99" s="16"/>
      <c r="G99" s="17"/>
      <c r="H99" s="17"/>
      <c r="I99" s="17"/>
      <c r="J99" s="17"/>
      <c r="K99" s="17"/>
      <c r="L99" s="17"/>
      <c r="M99" s="18">
        <f t="shared" si="15"/>
        <v>0</v>
      </c>
      <c r="N99" s="32">
        <f t="shared" si="16"/>
        <v>0</v>
      </c>
      <c r="O99" s="19">
        <f t="shared" si="17"/>
        <v>0</v>
      </c>
      <c r="P99" s="19">
        <f t="shared" si="18"/>
        <v>0</v>
      </c>
      <c r="Q99" s="20">
        <v>0</v>
      </c>
    </row>
    <row r="100" spans="1:17" ht="15.75" x14ac:dyDescent="0.25">
      <c r="A100" s="13">
        <v>99</v>
      </c>
      <c r="B100" s="12"/>
      <c r="C100" s="12"/>
      <c r="D100" s="12"/>
      <c r="E100" s="12"/>
      <c r="F100" s="16"/>
      <c r="G100" s="17"/>
      <c r="H100" s="17"/>
      <c r="I100" s="17"/>
      <c r="J100" s="17"/>
      <c r="K100" s="17"/>
      <c r="L100" s="17"/>
      <c r="M100" s="18">
        <f t="shared" si="15"/>
        <v>0</v>
      </c>
      <c r="N100" s="32">
        <f t="shared" si="16"/>
        <v>0</v>
      </c>
      <c r="O100" s="19">
        <f t="shared" si="17"/>
        <v>0</v>
      </c>
      <c r="P100" s="19">
        <f t="shared" si="18"/>
        <v>0</v>
      </c>
      <c r="Q100" s="20">
        <v>0</v>
      </c>
    </row>
    <row r="101" spans="1:17" ht="15.75" x14ac:dyDescent="0.25">
      <c r="A101" s="13">
        <v>100</v>
      </c>
      <c r="B101" s="12"/>
      <c r="C101" s="12"/>
      <c r="D101" s="12"/>
      <c r="E101" s="12"/>
      <c r="F101" s="16"/>
      <c r="G101" s="17"/>
      <c r="H101" s="17"/>
      <c r="I101" s="17"/>
      <c r="J101" s="17"/>
      <c r="K101" s="17"/>
      <c r="L101" s="17"/>
      <c r="M101" s="18">
        <f t="shared" si="15"/>
        <v>0</v>
      </c>
      <c r="N101" s="32">
        <f t="shared" si="16"/>
        <v>0</v>
      </c>
      <c r="O101" s="19">
        <f t="shared" si="17"/>
        <v>0</v>
      </c>
      <c r="P101" s="19">
        <f t="shared" si="18"/>
        <v>0</v>
      </c>
      <c r="Q101" s="20">
        <v>0</v>
      </c>
    </row>
    <row r="102" spans="1:17" ht="15.75" x14ac:dyDescent="0.25">
      <c r="A102" s="13">
        <v>101</v>
      </c>
      <c r="B102" s="12"/>
      <c r="C102" s="12"/>
      <c r="D102" s="12"/>
      <c r="E102" s="12"/>
      <c r="F102" s="16"/>
      <c r="G102" s="17"/>
      <c r="H102" s="17"/>
      <c r="I102" s="17"/>
      <c r="J102" s="17"/>
      <c r="K102" s="17"/>
      <c r="L102" s="17"/>
      <c r="M102" s="18">
        <f t="shared" si="15"/>
        <v>0</v>
      </c>
      <c r="N102" s="32">
        <f t="shared" si="16"/>
        <v>0</v>
      </c>
      <c r="O102" s="19">
        <f t="shared" si="17"/>
        <v>0</v>
      </c>
      <c r="P102" s="19">
        <f t="shared" si="18"/>
        <v>0</v>
      </c>
      <c r="Q102" s="20">
        <v>0</v>
      </c>
    </row>
    <row r="103" spans="1:17" ht="15.75" x14ac:dyDescent="0.25">
      <c r="A103" s="13">
        <v>102</v>
      </c>
      <c r="B103" s="12"/>
      <c r="C103" s="12"/>
      <c r="D103" s="12"/>
      <c r="E103" s="12"/>
      <c r="F103" s="16"/>
      <c r="G103" s="17"/>
      <c r="H103" s="17"/>
      <c r="I103" s="17"/>
      <c r="J103" s="17"/>
      <c r="K103" s="17"/>
      <c r="L103" s="17"/>
      <c r="M103" s="18">
        <f t="shared" si="15"/>
        <v>0</v>
      </c>
      <c r="N103" s="32">
        <f t="shared" si="16"/>
        <v>0</v>
      </c>
      <c r="O103" s="19">
        <f t="shared" si="17"/>
        <v>0</v>
      </c>
      <c r="P103" s="19">
        <f t="shared" si="18"/>
        <v>0</v>
      </c>
      <c r="Q103" s="20">
        <v>0</v>
      </c>
    </row>
    <row r="104" spans="1:17" ht="15.75" x14ac:dyDescent="0.25">
      <c r="A104" s="13">
        <v>103</v>
      </c>
      <c r="B104" s="12"/>
      <c r="C104" s="12"/>
      <c r="D104" s="12"/>
      <c r="E104" s="12"/>
      <c r="F104" s="16"/>
      <c r="G104" s="17"/>
      <c r="H104" s="17"/>
      <c r="I104" s="17"/>
      <c r="J104" s="17"/>
      <c r="K104" s="17"/>
      <c r="L104" s="17"/>
      <c r="M104" s="18">
        <f t="shared" si="15"/>
        <v>0</v>
      </c>
      <c r="N104" s="32">
        <f t="shared" si="16"/>
        <v>0</v>
      </c>
      <c r="O104" s="19">
        <f t="shared" si="17"/>
        <v>0</v>
      </c>
      <c r="P104" s="19">
        <f t="shared" si="18"/>
        <v>0</v>
      </c>
      <c r="Q104" s="20">
        <v>0</v>
      </c>
    </row>
    <row r="105" spans="1:17" ht="15.75" x14ac:dyDescent="0.25">
      <c r="A105" s="13">
        <v>104</v>
      </c>
      <c r="B105" s="12"/>
      <c r="C105" s="12"/>
      <c r="D105" s="12"/>
      <c r="E105" s="12"/>
      <c r="F105" s="16"/>
      <c r="G105" s="17"/>
      <c r="H105" s="17"/>
      <c r="I105" s="17"/>
      <c r="J105" s="17"/>
      <c r="K105" s="17"/>
      <c r="L105" s="17"/>
      <c r="M105" s="18">
        <f t="shared" si="15"/>
        <v>0</v>
      </c>
      <c r="N105" s="32">
        <f t="shared" si="16"/>
        <v>0</v>
      </c>
      <c r="O105" s="19">
        <f t="shared" si="17"/>
        <v>0</v>
      </c>
      <c r="P105" s="19">
        <f t="shared" si="18"/>
        <v>0</v>
      </c>
      <c r="Q105" s="20">
        <v>0</v>
      </c>
    </row>
    <row r="106" spans="1:17" ht="15.75" x14ac:dyDescent="0.25">
      <c r="A106" s="13">
        <v>105</v>
      </c>
      <c r="B106" s="12"/>
      <c r="C106" s="12"/>
      <c r="D106" s="12"/>
      <c r="E106" s="12"/>
      <c r="F106" s="16"/>
      <c r="G106" s="17"/>
      <c r="H106" s="17"/>
      <c r="I106" s="17"/>
      <c r="J106" s="17"/>
      <c r="K106" s="17"/>
      <c r="L106" s="17"/>
      <c r="M106" s="18">
        <f t="shared" si="15"/>
        <v>0</v>
      </c>
      <c r="N106" s="32">
        <f t="shared" si="16"/>
        <v>0</v>
      </c>
      <c r="O106" s="19">
        <f t="shared" si="17"/>
        <v>0</v>
      </c>
      <c r="P106" s="19">
        <f t="shared" si="18"/>
        <v>0</v>
      </c>
      <c r="Q106" s="20">
        <v>0</v>
      </c>
    </row>
    <row r="107" spans="1:17" ht="15.75" x14ac:dyDescent="0.25">
      <c r="A107" s="13">
        <v>106</v>
      </c>
      <c r="B107" s="12"/>
      <c r="C107" s="12"/>
      <c r="D107" s="12"/>
      <c r="E107" s="12"/>
      <c r="F107" s="16"/>
      <c r="G107" s="17"/>
      <c r="H107" s="17"/>
      <c r="I107" s="17"/>
      <c r="J107" s="17"/>
      <c r="K107" s="17"/>
      <c r="L107" s="17"/>
      <c r="M107" s="18">
        <f t="shared" si="15"/>
        <v>0</v>
      </c>
      <c r="N107" s="32">
        <f t="shared" si="16"/>
        <v>0</v>
      </c>
      <c r="O107" s="19">
        <f t="shared" si="17"/>
        <v>0</v>
      </c>
      <c r="P107" s="19">
        <f t="shared" si="18"/>
        <v>0</v>
      </c>
      <c r="Q107" s="20">
        <v>0</v>
      </c>
    </row>
    <row r="108" spans="1:17" ht="15.75" x14ac:dyDescent="0.25">
      <c r="A108" s="13">
        <v>107</v>
      </c>
      <c r="B108" s="12"/>
      <c r="C108" s="12"/>
      <c r="D108" s="12"/>
      <c r="E108" s="12"/>
      <c r="F108" s="16"/>
      <c r="G108" s="17"/>
      <c r="H108" s="17"/>
      <c r="I108" s="17"/>
      <c r="J108" s="17"/>
      <c r="K108" s="17"/>
      <c r="L108" s="17"/>
      <c r="M108" s="18">
        <f t="shared" si="15"/>
        <v>0</v>
      </c>
      <c r="N108" s="32">
        <f t="shared" si="16"/>
        <v>0</v>
      </c>
      <c r="O108" s="19">
        <f t="shared" si="17"/>
        <v>0</v>
      </c>
      <c r="P108" s="19">
        <f t="shared" si="18"/>
        <v>0</v>
      </c>
      <c r="Q108" s="20">
        <v>0</v>
      </c>
    </row>
    <row r="109" spans="1:17" ht="15.75" x14ac:dyDescent="0.25">
      <c r="A109" s="13">
        <v>108</v>
      </c>
      <c r="B109" s="12"/>
      <c r="C109" s="12"/>
      <c r="D109" s="12"/>
      <c r="E109" s="12"/>
      <c r="F109" s="16"/>
      <c r="G109" s="17"/>
      <c r="H109" s="17"/>
      <c r="I109" s="17"/>
      <c r="J109" s="17"/>
      <c r="K109" s="17"/>
      <c r="L109" s="17"/>
      <c r="M109" s="18">
        <f t="shared" si="15"/>
        <v>0</v>
      </c>
      <c r="N109" s="32">
        <f t="shared" si="16"/>
        <v>0</v>
      </c>
      <c r="O109" s="19">
        <f t="shared" si="17"/>
        <v>0</v>
      </c>
      <c r="P109" s="19">
        <f t="shared" si="18"/>
        <v>0</v>
      </c>
      <c r="Q109" s="20">
        <v>0</v>
      </c>
    </row>
    <row r="110" spans="1:17" ht="15.75" x14ac:dyDescent="0.25">
      <c r="A110" s="13">
        <v>109</v>
      </c>
      <c r="B110" s="12"/>
      <c r="C110" s="12"/>
      <c r="D110" s="12"/>
      <c r="E110" s="12"/>
      <c r="F110" s="16"/>
      <c r="G110" s="17"/>
      <c r="H110" s="17"/>
      <c r="I110" s="17"/>
      <c r="J110" s="17"/>
      <c r="K110" s="17"/>
      <c r="L110" s="17"/>
      <c r="M110" s="18">
        <f t="shared" si="15"/>
        <v>0</v>
      </c>
      <c r="N110" s="32">
        <f t="shared" si="16"/>
        <v>0</v>
      </c>
      <c r="O110" s="19">
        <f t="shared" si="17"/>
        <v>0</v>
      </c>
      <c r="P110" s="19">
        <f t="shared" si="18"/>
        <v>0</v>
      </c>
      <c r="Q110" s="20">
        <v>0</v>
      </c>
    </row>
    <row r="111" spans="1:17" ht="15.75" x14ac:dyDescent="0.25">
      <c r="A111" s="13">
        <v>110</v>
      </c>
      <c r="B111" s="12"/>
      <c r="C111" s="12"/>
      <c r="D111" s="12"/>
      <c r="E111" s="12"/>
      <c r="F111" s="16"/>
      <c r="G111" s="17"/>
      <c r="H111" s="17"/>
      <c r="I111" s="17"/>
      <c r="J111" s="17"/>
      <c r="K111" s="17"/>
      <c r="L111" s="17"/>
      <c r="M111" s="18">
        <f t="shared" si="15"/>
        <v>0</v>
      </c>
      <c r="N111" s="32">
        <f t="shared" si="16"/>
        <v>0</v>
      </c>
      <c r="O111" s="19">
        <f t="shared" si="17"/>
        <v>0</v>
      </c>
      <c r="P111" s="19">
        <f t="shared" si="18"/>
        <v>0</v>
      </c>
      <c r="Q111" s="20">
        <v>0</v>
      </c>
    </row>
  </sheetData>
  <phoneticPr fontId="0" type="noConversion"/>
  <pageMargins left="0.4" right="0.34" top="0.47" bottom="0.45" header="0.22" footer="0.24"/>
  <pageSetup paperSize="9" scale="55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U111"/>
  <sheetViews>
    <sheetView zoomScaleNormal="100" workbookViewId="0">
      <selection activeCell="N54" sqref="N54"/>
    </sheetView>
  </sheetViews>
  <sheetFormatPr defaultRowHeight="12.75" x14ac:dyDescent="0.2"/>
  <cols>
    <col min="1" max="1" width="10.28515625" style="3" customWidth="1"/>
    <col min="2" max="2" width="29.85546875" style="3" customWidth="1"/>
    <col min="3" max="3" width="25" style="4" customWidth="1"/>
    <col min="4" max="4" width="5.7109375" style="4" customWidth="1"/>
    <col min="5" max="5" width="6.5703125" style="4" customWidth="1"/>
    <col min="6" max="6" width="7.140625" style="3" customWidth="1"/>
    <col min="7" max="10" width="7.85546875" style="3" customWidth="1"/>
    <col min="11" max="11" width="7.7109375" style="3" customWidth="1"/>
    <col min="12" max="12" width="7.85546875" style="3" hidden="1" customWidth="1"/>
    <col min="13" max="13" width="11" style="5" customWidth="1"/>
    <col min="14" max="14" width="12.5703125" style="1" customWidth="1"/>
    <col min="15" max="15" width="6.85546875" style="2" customWidth="1"/>
    <col min="16" max="16" width="6.28515625" style="2" customWidth="1"/>
    <col min="17" max="16384" width="9.140625" style="3"/>
  </cols>
  <sheetData>
    <row r="1" spans="1:17" s="14" customFormat="1" ht="24.75" customHeight="1" x14ac:dyDescent="0.2">
      <c r="A1" s="7"/>
      <c r="B1" s="7" t="str">
        <f>FIGURES!B7</f>
        <v>Barracuda</v>
      </c>
      <c r="C1" s="8">
        <f>FIGURES!D7</f>
        <v>2</v>
      </c>
      <c r="D1" s="6"/>
      <c r="E1" s="9"/>
      <c r="F1" s="9"/>
      <c r="G1" s="9" t="s">
        <v>12</v>
      </c>
      <c r="H1" s="9" t="s">
        <v>13</v>
      </c>
      <c r="I1" s="9" t="s">
        <v>14</v>
      </c>
      <c r="J1" s="9" t="s">
        <v>15</v>
      </c>
      <c r="K1" s="9" t="s">
        <v>16</v>
      </c>
      <c r="L1" s="9" t="s">
        <v>23</v>
      </c>
      <c r="M1" s="9" t="s">
        <v>3</v>
      </c>
      <c r="N1" s="10" t="s">
        <v>9</v>
      </c>
      <c r="O1" s="11" t="s">
        <v>10</v>
      </c>
      <c r="P1" s="11" t="s">
        <v>11</v>
      </c>
      <c r="Q1" s="9" t="s">
        <v>4</v>
      </c>
    </row>
    <row r="2" spans="1:17" s="16" customFormat="1" ht="15.75" x14ac:dyDescent="0.25">
      <c r="A2" s="13">
        <v>1</v>
      </c>
      <c r="B2" s="12" t="str">
        <f>FIGURES!B14</f>
        <v>Trearna Hart</v>
      </c>
      <c r="C2" s="12" t="str">
        <f>FIGURES!C14</f>
        <v>Wal</v>
      </c>
      <c r="D2" s="67">
        <f>FIGURES!F14</f>
        <v>38588</v>
      </c>
      <c r="E2" s="12">
        <f>FIGURES!G14</f>
        <v>0</v>
      </c>
      <c r="F2" s="16" t="s">
        <v>1</v>
      </c>
      <c r="G2" s="17">
        <v>4.9000000000000004</v>
      </c>
      <c r="H2" s="17">
        <v>4.7</v>
      </c>
      <c r="I2" s="17">
        <v>5.4</v>
      </c>
      <c r="J2" s="17">
        <v>4.7</v>
      </c>
      <c r="K2" s="17">
        <v>4.9000000000000004</v>
      </c>
      <c r="L2" s="17"/>
      <c r="M2" s="18">
        <f t="shared" ref="M2:M33" si="0">SUM(G2:L2)-O2-P2</f>
        <v>14.500000000000002</v>
      </c>
      <c r="N2" s="32">
        <f t="shared" ref="N2:N33" si="1">ROUND((SUM(G2:L2)-SUM(O2:P2))*$C$1/3,4)</f>
        <v>9.6667000000000005</v>
      </c>
      <c r="O2" s="19">
        <f t="shared" ref="O2:O33" si="2">MIN(G2:L2)</f>
        <v>4.7</v>
      </c>
      <c r="P2" s="19">
        <f t="shared" ref="P2:P33" si="3">MAX(G2:L2)</f>
        <v>5.4</v>
      </c>
      <c r="Q2" s="20">
        <v>0</v>
      </c>
    </row>
    <row r="3" spans="1:17" s="16" customFormat="1" ht="15.75" x14ac:dyDescent="0.25">
      <c r="A3" s="13">
        <v>2</v>
      </c>
      <c r="B3" s="12" t="str">
        <f>FIGURES!B15</f>
        <v>AMELIA GREGORY</v>
      </c>
      <c r="C3" s="12" t="str">
        <f>FIGURES!C15</f>
        <v>Chlt</v>
      </c>
      <c r="D3" s="67">
        <f>FIGURES!F15</f>
        <v>38267</v>
      </c>
      <c r="E3" s="12">
        <f>FIGURES!G15</f>
        <v>0</v>
      </c>
      <c r="F3" s="16" t="s">
        <v>1</v>
      </c>
      <c r="G3" s="17">
        <v>5.3</v>
      </c>
      <c r="H3" s="17">
        <v>5.2</v>
      </c>
      <c r="I3" s="17">
        <v>5.5</v>
      </c>
      <c r="J3" s="17">
        <v>5.4</v>
      </c>
      <c r="K3" s="17">
        <v>5.4</v>
      </c>
      <c r="L3" s="17"/>
      <c r="M3" s="18">
        <f t="shared" si="0"/>
        <v>16.099999999999998</v>
      </c>
      <c r="N3" s="32">
        <f t="shared" si="1"/>
        <v>10.7333</v>
      </c>
      <c r="O3" s="19">
        <f t="shared" si="2"/>
        <v>5.2</v>
      </c>
      <c r="P3" s="19">
        <f t="shared" si="3"/>
        <v>5.5</v>
      </c>
      <c r="Q3" s="20">
        <v>0</v>
      </c>
    </row>
    <row r="4" spans="1:17" s="16" customFormat="1" ht="15.75" x14ac:dyDescent="0.25">
      <c r="A4" s="13">
        <v>3</v>
      </c>
      <c r="B4" s="12" t="str">
        <f>FIGURES!B16</f>
        <v>GEORGIA LINDSAY</v>
      </c>
      <c r="C4" s="12" t="str">
        <f>FIGURES!C16</f>
        <v>Rug</v>
      </c>
      <c r="D4" s="67">
        <f>FIGURES!F16</f>
        <v>38167</v>
      </c>
      <c r="E4" s="12" t="str">
        <f>FIGURES!G16</f>
        <v>solo</v>
      </c>
      <c r="F4" s="16" t="s">
        <v>1</v>
      </c>
      <c r="G4" s="17">
        <v>4.8</v>
      </c>
      <c r="H4" s="17">
        <v>5.9</v>
      </c>
      <c r="I4" s="17">
        <v>5.9</v>
      </c>
      <c r="J4" s="17">
        <v>6.2</v>
      </c>
      <c r="K4" s="17">
        <v>6.1</v>
      </c>
      <c r="L4" s="17"/>
      <c r="M4" s="18">
        <f t="shared" si="0"/>
        <v>17.899999999999999</v>
      </c>
      <c r="N4" s="32">
        <f t="shared" si="1"/>
        <v>11.933299999999999</v>
      </c>
      <c r="O4" s="19">
        <f t="shared" si="2"/>
        <v>4.8</v>
      </c>
      <c r="P4" s="19">
        <f t="shared" si="3"/>
        <v>6.2</v>
      </c>
      <c r="Q4" s="20">
        <v>0</v>
      </c>
    </row>
    <row r="5" spans="1:17" s="16" customFormat="1" ht="15.75" x14ac:dyDescent="0.25">
      <c r="A5" s="13">
        <v>4</v>
      </c>
      <c r="B5" s="12" t="str">
        <f>FIGURES!B17</f>
        <v>Heather Moore</v>
      </c>
      <c r="C5" s="12" t="str">
        <f>FIGURES!C17</f>
        <v>BscAq</v>
      </c>
      <c r="D5" s="67">
        <f>FIGURES!F17</f>
        <v>38909</v>
      </c>
      <c r="E5" s="12">
        <f>FIGURES!G17</f>
        <v>0</v>
      </c>
      <c r="F5" s="16" t="s">
        <v>1</v>
      </c>
      <c r="G5" s="17">
        <v>2.8</v>
      </c>
      <c r="H5" s="17">
        <v>3</v>
      </c>
      <c r="I5" s="17">
        <v>3</v>
      </c>
      <c r="J5" s="17">
        <v>3</v>
      </c>
      <c r="K5" s="17">
        <v>3.3</v>
      </c>
      <c r="L5" s="17"/>
      <c r="M5" s="18">
        <f t="shared" si="0"/>
        <v>9</v>
      </c>
      <c r="N5" s="32">
        <f t="shared" si="1"/>
        <v>6</v>
      </c>
      <c r="O5" s="19">
        <f t="shared" si="2"/>
        <v>2.8</v>
      </c>
      <c r="P5" s="19">
        <f t="shared" si="3"/>
        <v>3.3</v>
      </c>
      <c r="Q5" s="20">
        <v>0</v>
      </c>
    </row>
    <row r="6" spans="1:17" s="16" customFormat="1" ht="15.75" x14ac:dyDescent="0.25">
      <c r="A6" s="13">
        <v>5</v>
      </c>
      <c r="B6" s="12" t="str">
        <f>FIGURES!B18</f>
        <v>Aimee Blackett</v>
      </c>
      <c r="C6" s="12" t="str">
        <f>FIGURES!C18</f>
        <v>GSSC</v>
      </c>
      <c r="D6" s="67">
        <f>FIGURES!F18</f>
        <v>38142</v>
      </c>
      <c r="E6" s="12">
        <f>FIGURES!G18</f>
        <v>0</v>
      </c>
      <c r="F6" s="16" t="s">
        <v>1</v>
      </c>
      <c r="G6" s="17"/>
      <c r="H6" s="17"/>
      <c r="I6" s="17"/>
      <c r="J6" s="17"/>
      <c r="K6" s="17"/>
      <c r="L6" s="17"/>
      <c r="M6" s="18">
        <f t="shared" si="0"/>
        <v>0</v>
      </c>
      <c r="N6" s="32">
        <f t="shared" si="1"/>
        <v>0</v>
      </c>
      <c r="O6" s="19">
        <f t="shared" si="2"/>
        <v>0</v>
      </c>
      <c r="P6" s="19">
        <f t="shared" si="3"/>
        <v>0</v>
      </c>
      <c r="Q6" s="20">
        <v>0</v>
      </c>
    </row>
    <row r="7" spans="1:17" s="16" customFormat="1" ht="15.75" x14ac:dyDescent="0.25">
      <c r="A7" s="13">
        <v>6</v>
      </c>
      <c r="B7" s="12" t="str">
        <f>FIGURES!B19</f>
        <v>Thiri Thein</v>
      </c>
      <c r="C7" s="12" t="str">
        <f>FIGURES!C19</f>
        <v>Aquav</v>
      </c>
      <c r="D7" s="67">
        <f>FIGURES!F19</f>
        <v>38100</v>
      </c>
      <c r="E7" s="12">
        <f>FIGURES!G19</f>
        <v>0</v>
      </c>
      <c r="F7" s="16" t="s">
        <v>1</v>
      </c>
      <c r="G7" s="17">
        <v>5.6</v>
      </c>
      <c r="H7" s="17">
        <v>5.2</v>
      </c>
      <c r="I7" s="17">
        <v>5.4</v>
      </c>
      <c r="J7" s="17">
        <v>5.6</v>
      </c>
      <c r="K7" s="17">
        <v>5.8</v>
      </c>
      <c r="L7" s="17"/>
      <c r="M7" s="18">
        <f t="shared" si="0"/>
        <v>16.600000000000005</v>
      </c>
      <c r="N7" s="32">
        <f t="shared" si="1"/>
        <v>11.066700000000001</v>
      </c>
      <c r="O7" s="19">
        <f t="shared" si="2"/>
        <v>5.2</v>
      </c>
      <c r="P7" s="19">
        <f t="shared" si="3"/>
        <v>5.8</v>
      </c>
      <c r="Q7" s="20">
        <v>0</v>
      </c>
    </row>
    <row r="8" spans="1:17" s="16" customFormat="1" ht="15.75" x14ac:dyDescent="0.25">
      <c r="A8" s="13">
        <v>7</v>
      </c>
      <c r="B8" s="12" t="str">
        <f>FIGURES!B20</f>
        <v>Georgia Baker</v>
      </c>
      <c r="C8" s="12" t="str">
        <f>FIGURES!C20</f>
        <v>Wal</v>
      </c>
      <c r="D8" s="67">
        <f>FIGURES!F20</f>
        <v>38821</v>
      </c>
      <c r="E8" s="12">
        <f>FIGURES!G20</f>
        <v>0</v>
      </c>
      <c r="F8" s="16" t="s">
        <v>1</v>
      </c>
      <c r="G8" s="17">
        <v>5.4</v>
      </c>
      <c r="H8" s="17">
        <v>5.6</v>
      </c>
      <c r="I8" s="17">
        <v>5.6</v>
      </c>
      <c r="J8" s="17">
        <v>5.0999999999999996</v>
      </c>
      <c r="K8" s="17">
        <v>5.0999999999999996</v>
      </c>
      <c r="L8" s="17"/>
      <c r="M8" s="18">
        <f t="shared" si="0"/>
        <v>16.100000000000001</v>
      </c>
      <c r="N8" s="32">
        <f t="shared" si="1"/>
        <v>10.7333</v>
      </c>
      <c r="O8" s="19">
        <f t="shared" si="2"/>
        <v>5.0999999999999996</v>
      </c>
      <c r="P8" s="19">
        <f t="shared" si="3"/>
        <v>5.6</v>
      </c>
      <c r="Q8" s="20">
        <v>0</v>
      </c>
    </row>
    <row r="9" spans="1:17" s="16" customFormat="1" ht="15.75" x14ac:dyDescent="0.25">
      <c r="A9" s="13">
        <v>8</v>
      </c>
      <c r="B9" s="12" t="str">
        <f>FIGURES!B21</f>
        <v>Olivia Baker</v>
      </c>
      <c r="C9" s="12" t="str">
        <f>FIGURES!C21</f>
        <v>Wal</v>
      </c>
      <c r="D9" s="67">
        <f>FIGURES!F21</f>
        <v>37989</v>
      </c>
      <c r="E9" s="12" t="str">
        <f>FIGURES!G21</f>
        <v>solo</v>
      </c>
      <c r="F9" s="16" t="s">
        <v>1</v>
      </c>
      <c r="G9" s="17">
        <v>6</v>
      </c>
      <c r="H9" s="17">
        <v>6</v>
      </c>
      <c r="I9" s="17">
        <v>6.3</v>
      </c>
      <c r="J9" s="17">
        <v>6</v>
      </c>
      <c r="K9" s="17">
        <v>6.6</v>
      </c>
      <c r="L9" s="17"/>
      <c r="M9" s="18">
        <f t="shared" si="0"/>
        <v>18.299999999999997</v>
      </c>
      <c r="N9" s="32">
        <f t="shared" si="1"/>
        <v>12.2</v>
      </c>
      <c r="O9" s="19">
        <f t="shared" si="2"/>
        <v>6</v>
      </c>
      <c r="P9" s="19">
        <f t="shared" si="3"/>
        <v>6.6</v>
      </c>
      <c r="Q9" s="20">
        <v>0</v>
      </c>
    </row>
    <row r="10" spans="1:17" s="16" customFormat="1" ht="15.75" x14ac:dyDescent="0.25">
      <c r="A10" s="13">
        <v>9</v>
      </c>
      <c r="B10" s="12" t="str">
        <f>FIGURES!B22</f>
        <v xml:space="preserve">Emma Johns </v>
      </c>
      <c r="C10" s="12" t="str">
        <f>FIGURES!C22</f>
        <v>Wit</v>
      </c>
      <c r="D10" s="67">
        <f>FIGURES!F22</f>
        <v>38106</v>
      </c>
      <c r="E10" s="12" t="str">
        <f>FIGURES!G22</f>
        <v>solo</v>
      </c>
      <c r="F10" s="16" t="s">
        <v>1</v>
      </c>
      <c r="G10" s="17">
        <v>5.0999999999999996</v>
      </c>
      <c r="H10" s="17">
        <v>4.0999999999999996</v>
      </c>
      <c r="I10" s="17">
        <v>5.5</v>
      </c>
      <c r="J10" s="17">
        <v>5.3</v>
      </c>
      <c r="K10" s="17">
        <v>4.2</v>
      </c>
      <c r="L10" s="17"/>
      <c r="M10" s="18">
        <f t="shared" si="0"/>
        <v>14.600000000000001</v>
      </c>
      <c r="N10" s="32">
        <f t="shared" si="1"/>
        <v>9.7332999999999998</v>
      </c>
      <c r="O10" s="19">
        <f t="shared" si="2"/>
        <v>4.0999999999999996</v>
      </c>
      <c r="P10" s="19">
        <f t="shared" si="3"/>
        <v>5.5</v>
      </c>
      <c r="Q10" s="20">
        <v>0</v>
      </c>
    </row>
    <row r="11" spans="1:17" s="16" customFormat="1" ht="15.75" x14ac:dyDescent="0.25">
      <c r="A11" s="13">
        <v>10</v>
      </c>
      <c r="B11" s="12" t="str">
        <f>FIGURES!B23</f>
        <v>FOTEINI KALKANI</v>
      </c>
      <c r="C11" s="12" t="str">
        <f>FIGURES!C23</f>
        <v>Rug</v>
      </c>
      <c r="D11" s="67">
        <f>FIGURES!F23</f>
        <v>38778</v>
      </c>
      <c r="E11" s="12" t="str">
        <f>FIGURES!G23</f>
        <v>solo</v>
      </c>
      <c r="F11" s="16" t="s">
        <v>1</v>
      </c>
      <c r="G11" s="17">
        <v>5.2</v>
      </c>
      <c r="H11" s="17">
        <v>5.5</v>
      </c>
      <c r="I11" s="17">
        <v>5.6</v>
      </c>
      <c r="J11" s="17">
        <v>5.8</v>
      </c>
      <c r="K11" s="17">
        <v>5.8</v>
      </c>
      <c r="L11" s="17"/>
      <c r="M11" s="18">
        <f t="shared" si="0"/>
        <v>16.899999999999999</v>
      </c>
      <c r="N11" s="32">
        <f t="shared" si="1"/>
        <v>11.2667</v>
      </c>
      <c r="O11" s="19">
        <f t="shared" si="2"/>
        <v>5.2</v>
      </c>
      <c r="P11" s="19">
        <f t="shared" si="3"/>
        <v>5.8</v>
      </c>
      <c r="Q11" s="20">
        <v>0</v>
      </c>
    </row>
    <row r="12" spans="1:17" s="16" customFormat="1" ht="15.75" x14ac:dyDescent="0.25">
      <c r="A12" s="13">
        <v>11</v>
      </c>
      <c r="B12" s="12" t="str">
        <f>FIGURES!B24</f>
        <v>Stephanie Pagan</v>
      </c>
      <c r="C12" s="12" t="str">
        <f>FIGURES!C24</f>
        <v>Aquav</v>
      </c>
      <c r="D12" s="67">
        <f>FIGURES!F24</f>
        <v>38435</v>
      </c>
      <c r="E12" s="12">
        <f>FIGURES!G24</f>
        <v>0</v>
      </c>
      <c r="F12" s="16" t="s">
        <v>1</v>
      </c>
      <c r="G12" s="17">
        <v>5.3</v>
      </c>
      <c r="H12" s="17">
        <v>5.0999999999999996</v>
      </c>
      <c r="I12" s="17">
        <v>5.7</v>
      </c>
      <c r="J12" s="17">
        <v>5.7</v>
      </c>
      <c r="K12" s="17">
        <v>5.5</v>
      </c>
      <c r="L12" s="17"/>
      <c r="M12" s="18">
        <f t="shared" si="0"/>
        <v>16.499999999999996</v>
      </c>
      <c r="N12" s="32">
        <f t="shared" si="1"/>
        <v>11</v>
      </c>
      <c r="O12" s="19">
        <f t="shared" si="2"/>
        <v>5.0999999999999996</v>
      </c>
      <c r="P12" s="19">
        <f t="shared" si="3"/>
        <v>5.7</v>
      </c>
      <c r="Q12" s="20">
        <v>0</v>
      </c>
    </row>
    <row r="13" spans="1:17" s="16" customFormat="1" ht="15.75" x14ac:dyDescent="0.25">
      <c r="A13" s="13">
        <v>12</v>
      </c>
      <c r="B13" s="12" t="str">
        <f>FIGURES!B25</f>
        <v>Maya Mianowana</v>
      </c>
      <c r="C13" s="12" t="str">
        <f>FIGURES!C25</f>
        <v>Wal</v>
      </c>
      <c r="D13" s="67">
        <f>FIGURES!F25</f>
        <v>38485</v>
      </c>
      <c r="E13" s="12">
        <f>FIGURES!G25</f>
        <v>0</v>
      </c>
      <c r="F13" s="16" t="s">
        <v>1</v>
      </c>
      <c r="G13" s="17">
        <v>4.5</v>
      </c>
      <c r="H13" s="17">
        <v>5</v>
      </c>
      <c r="I13" s="17">
        <v>5.4</v>
      </c>
      <c r="J13" s="17">
        <v>5</v>
      </c>
      <c r="K13" s="17">
        <v>4.7</v>
      </c>
      <c r="L13" s="17"/>
      <c r="M13" s="18">
        <f t="shared" si="0"/>
        <v>14.699999999999998</v>
      </c>
      <c r="N13" s="32">
        <f t="shared" si="1"/>
        <v>9.8000000000000007</v>
      </c>
      <c r="O13" s="19">
        <f t="shared" si="2"/>
        <v>4.5</v>
      </c>
      <c r="P13" s="19">
        <f t="shared" si="3"/>
        <v>5.4</v>
      </c>
      <c r="Q13" s="20">
        <v>0</v>
      </c>
    </row>
    <row r="14" spans="1:17" s="16" customFormat="1" ht="15.75" x14ac:dyDescent="0.25">
      <c r="A14" s="13">
        <v>13</v>
      </c>
      <c r="B14" s="12" t="str">
        <f>FIGURES!B26</f>
        <v xml:space="preserve">Kata Soros </v>
      </c>
      <c r="C14" s="12" t="str">
        <f>FIGURES!C26</f>
        <v>Wit</v>
      </c>
      <c r="D14" s="67">
        <f>FIGURES!F26</f>
        <v>38497</v>
      </c>
      <c r="E14" s="12">
        <f>FIGURES!G26</f>
        <v>0</v>
      </c>
      <c r="F14" s="16" t="s">
        <v>1</v>
      </c>
      <c r="G14" s="17">
        <v>5.4</v>
      </c>
      <c r="H14" s="17">
        <v>4.5999999999999996</v>
      </c>
      <c r="I14" s="17">
        <v>5.3</v>
      </c>
      <c r="J14" s="17">
        <v>4.7</v>
      </c>
      <c r="K14" s="17">
        <v>5.6</v>
      </c>
      <c r="L14" s="17"/>
      <c r="M14" s="18">
        <f t="shared" si="0"/>
        <v>15.4</v>
      </c>
      <c r="N14" s="32">
        <f t="shared" si="1"/>
        <v>10.2667</v>
      </c>
      <c r="O14" s="19">
        <f t="shared" si="2"/>
        <v>4.5999999999999996</v>
      </c>
      <c r="P14" s="19">
        <f t="shared" si="3"/>
        <v>5.6</v>
      </c>
      <c r="Q14" s="20">
        <v>0</v>
      </c>
    </row>
    <row r="15" spans="1:17" s="16" customFormat="1" ht="15.75" x14ac:dyDescent="0.25">
      <c r="A15" s="13">
        <v>14</v>
      </c>
      <c r="B15" s="12" t="str">
        <f>FIGURES!B27</f>
        <v>Lia Harmieson</v>
      </c>
      <c r="C15" s="12" t="str">
        <f>FIGURES!C27</f>
        <v>GSSC</v>
      </c>
      <c r="D15" s="67">
        <f>FIGURES!F27</f>
        <v>38010</v>
      </c>
      <c r="E15" s="12" t="str">
        <f>FIGURES!G27</f>
        <v>solo</v>
      </c>
      <c r="F15" s="16" t="s">
        <v>1</v>
      </c>
      <c r="G15" s="17">
        <v>5.0999999999999996</v>
      </c>
      <c r="H15" s="17">
        <v>5.3</v>
      </c>
      <c r="I15" s="17">
        <v>5.5</v>
      </c>
      <c r="J15" s="17">
        <v>5</v>
      </c>
      <c r="K15" s="17">
        <v>4.8</v>
      </c>
      <c r="L15" s="17"/>
      <c r="M15" s="18">
        <f t="shared" si="0"/>
        <v>15.399999999999999</v>
      </c>
      <c r="N15" s="32">
        <f t="shared" si="1"/>
        <v>10.2667</v>
      </c>
      <c r="O15" s="19">
        <f t="shared" si="2"/>
        <v>4.8</v>
      </c>
      <c r="P15" s="19">
        <f t="shared" si="3"/>
        <v>5.5</v>
      </c>
      <c r="Q15" s="20">
        <v>0</v>
      </c>
    </row>
    <row r="16" spans="1:17" s="16" customFormat="1" ht="15.75" x14ac:dyDescent="0.25">
      <c r="A16" s="13">
        <v>15</v>
      </c>
      <c r="B16" s="12" t="str">
        <f>FIGURES!B28</f>
        <v>Aisling Khan</v>
      </c>
      <c r="C16" s="12" t="str">
        <f>FIGURES!C28</f>
        <v>Aquav</v>
      </c>
      <c r="D16" s="67">
        <f>FIGURES!F28</f>
        <v>38967</v>
      </c>
      <c r="E16" s="12">
        <f>FIGURES!G28</f>
        <v>0</v>
      </c>
      <c r="F16" s="16" t="s">
        <v>1</v>
      </c>
      <c r="G16" s="17">
        <v>4</v>
      </c>
      <c r="H16" s="17">
        <v>4.4000000000000004</v>
      </c>
      <c r="I16" s="17">
        <v>5.2</v>
      </c>
      <c r="J16" s="17">
        <v>4.5</v>
      </c>
      <c r="K16" s="17">
        <v>4.2</v>
      </c>
      <c r="L16" s="17"/>
      <c r="M16" s="18">
        <f t="shared" si="0"/>
        <v>13.100000000000001</v>
      </c>
      <c r="N16" s="32">
        <f t="shared" si="1"/>
        <v>8.7332999999999998</v>
      </c>
      <c r="O16" s="19">
        <f t="shared" si="2"/>
        <v>4</v>
      </c>
      <c r="P16" s="19">
        <f t="shared" si="3"/>
        <v>5.2</v>
      </c>
      <c r="Q16" s="20">
        <v>0</v>
      </c>
    </row>
    <row r="17" spans="1:17" s="16" customFormat="1" ht="15.75" x14ac:dyDescent="0.25">
      <c r="A17" s="13">
        <v>16</v>
      </c>
      <c r="B17" s="12" t="str">
        <f>FIGURES!B29</f>
        <v>Taylor Breeze</v>
      </c>
      <c r="C17" s="12" t="str">
        <f>FIGURES!C29</f>
        <v>Wal</v>
      </c>
      <c r="D17" s="67">
        <f>FIGURES!F29</f>
        <v>38098</v>
      </c>
      <c r="E17" s="12">
        <f>FIGURES!G29</f>
        <v>0</v>
      </c>
      <c r="F17" s="16" t="s">
        <v>1</v>
      </c>
      <c r="G17" s="17">
        <v>4.0999999999999996</v>
      </c>
      <c r="H17" s="17">
        <v>4.5</v>
      </c>
      <c r="I17" s="17">
        <v>5.4</v>
      </c>
      <c r="J17" s="17">
        <v>4.4000000000000004</v>
      </c>
      <c r="K17" s="17">
        <v>4</v>
      </c>
      <c r="L17" s="17"/>
      <c r="M17" s="18">
        <f t="shared" si="0"/>
        <v>12.999999999999998</v>
      </c>
      <c r="N17" s="32">
        <f t="shared" si="1"/>
        <v>8.6667000000000005</v>
      </c>
      <c r="O17" s="19">
        <f t="shared" si="2"/>
        <v>4</v>
      </c>
      <c r="P17" s="19">
        <f t="shared" si="3"/>
        <v>5.4</v>
      </c>
      <c r="Q17" s="20">
        <v>0</v>
      </c>
    </row>
    <row r="18" spans="1:17" s="16" customFormat="1" ht="15.75" x14ac:dyDescent="0.25">
      <c r="A18" s="13">
        <v>17</v>
      </c>
      <c r="B18" s="12" t="str">
        <f>FIGURES!B30</f>
        <v>EMILY OGG</v>
      </c>
      <c r="C18" s="12" t="str">
        <f>FIGURES!C30</f>
        <v>Rug</v>
      </c>
      <c r="D18" s="67">
        <f>FIGURES!F30</f>
        <v>38638</v>
      </c>
      <c r="E18" s="12">
        <f>FIGURES!G30</f>
        <v>0</v>
      </c>
      <c r="F18" s="16" t="s">
        <v>1</v>
      </c>
      <c r="G18" s="17">
        <v>4.7</v>
      </c>
      <c r="H18" s="17">
        <v>4</v>
      </c>
      <c r="I18" s="17">
        <v>4.8</v>
      </c>
      <c r="J18" s="17">
        <v>4.3</v>
      </c>
      <c r="K18" s="17">
        <v>4.2</v>
      </c>
      <c r="L18" s="17"/>
      <c r="M18" s="18">
        <f t="shared" si="0"/>
        <v>13.2</v>
      </c>
      <c r="N18" s="32">
        <f t="shared" si="1"/>
        <v>8.8000000000000007</v>
      </c>
      <c r="O18" s="19">
        <f t="shared" si="2"/>
        <v>4</v>
      </c>
      <c r="P18" s="19">
        <f t="shared" si="3"/>
        <v>4.8</v>
      </c>
      <c r="Q18" s="20">
        <v>0</v>
      </c>
    </row>
    <row r="19" spans="1:17" s="16" customFormat="1" ht="15.75" x14ac:dyDescent="0.25">
      <c r="A19" s="13">
        <v>18</v>
      </c>
      <c r="B19" s="12" t="str">
        <f>FIGURES!B31</f>
        <v>Lili Dingwall</v>
      </c>
      <c r="C19" s="12" t="str">
        <f>FIGURES!C31</f>
        <v>Aquav</v>
      </c>
      <c r="D19" s="67">
        <f>FIGURES!F31</f>
        <v>38329</v>
      </c>
      <c r="E19" s="12">
        <f>FIGURES!G31</f>
        <v>0</v>
      </c>
      <c r="F19" s="16" t="s">
        <v>1</v>
      </c>
      <c r="G19" s="111">
        <v>4.5999999999999996</v>
      </c>
      <c r="H19" s="17">
        <v>4.3</v>
      </c>
      <c r="I19" s="17">
        <v>5</v>
      </c>
      <c r="J19" s="17">
        <v>4.5999999999999996</v>
      </c>
      <c r="K19" s="17">
        <v>4.5</v>
      </c>
      <c r="L19" s="17"/>
      <c r="M19" s="18">
        <f t="shared" si="0"/>
        <v>13.7</v>
      </c>
      <c r="N19" s="32">
        <f t="shared" si="1"/>
        <v>9.1333000000000002</v>
      </c>
      <c r="O19" s="19">
        <f t="shared" si="2"/>
        <v>4.3</v>
      </c>
      <c r="P19" s="19">
        <f t="shared" si="3"/>
        <v>5</v>
      </c>
      <c r="Q19" s="20">
        <v>0</v>
      </c>
    </row>
    <row r="20" spans="1:17" s="16" customFormat="1" ht="15.75" x14ac:dyDescent="0.25">
      <c r="A20" s="13">
        <v>19</v>
      </c>
      <c r="B20" s="12" t="str">
        <f>FIGURES!B32</f>
        <v>Katie Lopez</v>
      </c>
      <c r="C20" s="12" t="str">
        <f>FIGURES!C32</f>
        <v>Wal</v>
      </c>
      <c r="D20" s="67">
        <f>FIGURES!F32</f>
        <v>38640</v>
      </c>
      <c r="E20" s="12">
        <f>FIGURES!G32</f>
        <v>0</v>
      </c>
      <c r="F20" s="16" t="s">
        <v>1</v>
      </c>
      <c r="G20" s="17">
        <v>5.0999999999999996</v>
      </c>
      <c r="H20" s="17">
        <v>5.2</v>
      </c>
      <c r="I20" s="17">
        <v>5.4</v>
      </c>
      <c r="J20" s="17">
        <v>4.8</v>
      </c>
      <c r="K20" s="17">
        <v>5.2</v>
      </c>
      <c r="L20" s="17"/>
      <c r="M20" s="18">
        <f t="shared" si="0"/>
        <v>15.499999999999998</v>
      </c>
      <c r="N20" s="32">
        <f t="shared" si="1"/>
        <v>10.333299999999999</v>
      </c>
      <c r="O20" s="19">
        <f t="shared" si="2"/>
        <v>4.8</v>
      </c>
      <c r="P20" s="19">
        <f t="shared" si="3"/>
        <v>5.4</v>
      </c>
      <c r="Q20" s="20">
        <v>0</v>
      </c>
    </row>
    <row r="21" spans="1:17" s="16" customFormat="1" ht="15.75" x14ac:dyDescent="0.25">
      <c r="A21" s="13">
        <v>20</v>
      </c>
      <c r="B21" s="12" t="str">
        <f>FIGURES!B33</f>
        <v>Natasha Howard</v>
      </c>
      <c r="C21" s="12" t="str">
        <f>FIGURES!C33</f>
        <v>COP</v>
      </c>
      <c r="D21" s="67">
        <f>FIGURES!F33</f>
        <v>38452</v>
      </c>
      <c r="E21" s="12" t="str">
        <f>FIGURES!G33</f>
        <v>solo</v>
      </c>
      <c r="F21" s="16" t="s">
        <v>1</v>
      </c>
      <c r="G21" s="17">
        <v>5.7</v>
      </c>
      <c r="H21" s="17">
        <v>5.4</v>
      </c>
      <c r="I21" s="17">
        <v>5.5</v>
      </c>
      <c r="J21" s="17">
        <v>4.2</v>
      </c>
      <c r="K21" s="17">
        <v>6.2</v>
      </c>
      <c r="L21" s="17"/>
      <c r="M21" s="18">
        <f t="shared" si="0"/>
        <v>16.600000000000001</v>
      </c>
      <c r="N21" s="32">
        <f t="shared" si="1"/>
        <v>11.066700000000001</v>
      </c>
      <c r="O21" s="19">
        <f t="shared" si="2"/>
        <v>4.2</v>
      </c>
      <c r="P21" s="19">
        <f t="shared" si="3"/>
        <v>6.2</v>
      </c>
      <c r="Q21" s="20">
        <v>0</v>
      </c>
    </row>
    <row r="22" spans="1:17" s="16" customFormat="1" ht="15.75" x14ac:dyDescent="0.25">
      <c r="A22" s="13">
        <v>21</v>
      </c>
      <c r="B22" s="12" t="str">
        <f>FIGURES!B34</f>
        <v>Rheya Joseph</v>
      </c>
      <c r="C22" s="12" t="str">
        <f>FIGURES!C34</f>
        <v>Aquav</v>
      </c>
      <c r="D22" s="67">
        <f>FIGURES!F34</f>
        <v>38487</v>
      </c>
      <c r="E22" s="12">
        <f>FIGURES!G34</f>
        <v>0</v>
      </c>
      <c r="F22" s="16" t="s">
        <v>1</v>
      </c>
      <c r="G22" s="17"/>
      <c r="H22" s="17"/>
      <c r="I22" s="17"/>
      <c r="J22" s="17"/>
      <c r="K22" s="17"/>
      <c r="L22" s="17"/>
      <c r="M22" s="18">
        <f t="shared" si="0"/>
        <v>0</v>
      </c>
      <c r="N22" s="32">
        <f t="shared" si="1"/>
        <v>0</v>
      </c>
      <c r="O22" s="19">
        <f t="shared" si="2"/>
        <v>0</v>
      </c>
      <c r="P22" s="19">
        <f t="shared" si="3"/>
        <v>0</v>
      </c>
      <c r="Q22" s="20">
        <v>0</v>
      </c>
    </row>
    <row r="23" spans="1:17" s="16" customFormat="1" ht="15.75" x14ac:dyDescent="0.25">
      <c r="A23" s="13">
        <v>22</v>
      </c>
      <c r="B23" s="12" t="str">
        <f>FIGURES!B35</f>
        <v>Florence Ford</v>
      </c>
      <c r="C23" s="12" t="str">
        <f>FIGURES!C35</f>
        <v>Aquav</v>
      </c>
      <c r="D23" s="67">
        <f>FIGURES!F35</f>
        <v>38541</v>
      </c>
      <c r="E23" s="12" t="str">
        <f>FIGURES!G35</f>
        <v>solo</v>
      </c>
      <c r="F23" s="16" t="s">
        <v>1</v>
      </c>
      <c r="G23" s="17">
        <v>5.4</v>
      </c>
      <c r="H23" s="17">
        <v>5.0999999999999996</v>
      </c>
      <c r="I23" s="17">
        <v>4.7</v>
      </c>
      <c r="J23" s="17">
        <v>4.5999999999999996</v>
      </c>
      <c r="K23" s="17">
        <v>5.6</v>
      </c>
      <c r="L23" s="17"/>
      <c r="M23" s="18">
        <f t="shared" si="0"/>
        <v>15.199999999999998</v>
      </c>
      <c r="N23" s="32">
        <f t="shared" si="1"/>
        <v>10.1333</v>
      </c>
      <c r="O23" s="19">
        <f t="shared" si="2"/>
        <v>4.5999999999999996</v>
      </c>
      <c r="P23" s="19">
        <f t="shared" si="3"/>
        <v>5.6</v>
      </c>
      <c r="Q23" s="20">
        <v>0</v>
      </c>
    </row>
    <row r="24" spans="1:17" s="16" customFormat="1" ht="15.75" x14ac:dyDescent="0.25">
      <c r="A24" s="13">
        <v>23</v>
      </c>
      <c r="B24" s="12" t="str">
        <f>FIGURES!B36</f>
        <v>Harriet Haynes</v>
      </c>
      <c r="C24" s="12" t="str">
        <f>FIGURES!C36</f>
        <v>Wal</v>
      </c>
      <c r="D24" s="67">
        <f>FIGURES!F36</f>
        <v>38314</v>
      </c>
      <c r="E24" s="12">
        <f>FIGURES!G36</f>
        <v>0</v>
      </c>
      <c r="F24" s="16" t="s">
        <v>1</v>
      </c>
      <c r="G24" s="17">
        <v>5.5</v>
      </c>
      <c r="H24" s="17">
        <v>5.4</v>
      </c>
      <c r="I24" s="17">
        <v>5.2</v>
      </c>
      <c r="J24" s="17">
        <v>5</v>
      </c>
      <c r="K24" s="17">
        <v>4.8</v>
      </c>
      <c r="L24" s="17"/>
      <c r="M24" s="18">
        <f t="shared" si="0"/>
        <v>15.600000000000001</v>
      </c>
      <c r="N24" s="32">
        <f t="shared" si="1"/>
        <v>10.4</v>
      </c>
      <c r="O24" s="19">
        <f t="shared" si="2"/>
        <v>4.8</v>
      </c>
      <c r="P24" s="19">
        <f t="shared" si="3"/>
        <v>5.5</v>
      </c>
      <c r="Q24" s="20">
        <v>0</v>
      </c>
    </row>
    <row r="25" spans="1:17" s="16" customFormat="1" ht="15.75" x14ac:dyDescent="0.25">
      <c r="A25" s="13">
        <v>24</v>
      </c>
      <c r="B25" s="12" t="str">
        <f>FIGURES!B37</f>
        <v>Erin Ward</v>
      </c>
      <c r="C25" s="12" t="str">
        <f>FIGURES!C37</f>
        <v>Wal</v>
      </c>
      <c r="D25" s="67">
        <f>FIGURES!F37</f>
        <v>38269</v>
      </c>
      <c r="E25" s="12">
        <f>FIGURES!G37</f>
        <v>0</v>
      </c>
      <c r="F25" s="16" t="s">
        <v>1</v>
      </c>
      <c r="G25" s="17">
        <v>4.4000000000000004</v>
      </c>
      <c r="H25" s="17">
        <v>4.5</v>
      </c>
      <c r="I25" s="17">
        <v>5</v>
      </c>
      <c r="J25" s="17">
        <v>4.3</v>
      </c>
      <c r="K25" s="17">
        <v>4.3</v>
      </c>
      <c r="L25" s="17"/>
      <c r="M25" s="18">
        <f t="shared" si="0"/>
        <v>13.2</v>
      </c>
      <c r="N25" s="32">
        <f t="shared" si="1"/>
        <v>8.8000000000000007</v>
      </c>
      <c r="O25" s="19">
        <f t="shared" si="2"/>
        <v>4.3</v>
      </c>
      <c r="P25" s="19">
        <f t="shared" si="3"/>
        <v>5</v>
      </c>
      <c r="Q25" s="20">
        <v>0</v>
      </c>
    </row>
    <row r="26" spans="1:17" s="16" customFormat="1" ht="15.75" x14ac:dyDescent="0.25">
      <c r="A26" s="13">
        <v>25</v>
      </c>
      <c r="B26" s="12" t="str">
        <f>FIGURES!B38</f>
        <v>AMELIA TANDY</v>
      </c>
      <c r="C26" s="12" t="str">
        <f>FIGURES!C38</f>
        <v>Chlt</v>
      </c>
      <c r="D26" s="67">
        <f>FIGURES!F38</f>
        <v>38299</v>
      </c>
      <c r="E26" s="12">
        <f>FIGURES!G38</f>
        <v>0</v>
      </c>
      <c r="F26" s="16" t="s">
        <v>1</v>
      </c>
      <c r="G26" s="17">
        <v>4.0999999999999996</v>
      </c>
      <c r="H26" s="17">
        <v>3</v>
      </c>
      <c r="I26" s="17">
        <v>3.9</v>
      </c>
      <c r="J26" s="17">
        <v>4</v>
      </c>
      <c r="K26" s="17">
        <v>3.8</v>
      </c>
      <c r="L26" s="17"/>
      <c r="M26" s="18">
        <f t="shared" si="0"/>
        <v>11.700000000000001</v>
      </c>
      <c r="N26" s="32">
        <f t="shared" si="1"/>
        <v>7.8</v>
      </c>
      <c r="O26" s="19">
        <f t="shared" si="2"/>
        <v>3</v>
      </c>
      <c r="P26" s="19">
        <f t="shared" si="3"/>
        <v>4.0999999999999996</v>
      </c>
      <c r="Q26" s="20">
        <v>0</v>
      </c>
    </row>
    <row r="27" spans="1:17" s="16" customFormat="1" ht="15.75" x14ac:dyDescent="0.25">
      <c r="A27" s="13">
        <v>26</v>
      </c>
      <c r="B27" s="12" t="str">
        <f>FIGURES!B39</f>
        <v>Isabelle Watkins</v>
      </c>
      <c r="C27" s="12" t="str">
        <f>FIGURES!C39</f>
        <v>Wal</v>
      </c>
      <c r="D27" s="67">
        <f>FIGURES!F39</f>
        <v>38307</v>
      </c>
      <c r="E27" s="12">
        <f>FIGURES!G39</f>
        <v>0</v>
      </c>
      <c r="F27" s="16" t="s">
        <v>1</v>
      </c>
      <c r="G27" s="17">
        <v>5.5</v>
      </c>
      <c r="H27" s="17">
        <v>5.3</v>
      </c>
      <c r="I27" s="17">
        <v>5.5</v>
      </c>
      <c r="J27" s="17">
        <v>5.0999999999999996</v>
      </c>
      <c r="K27" s="17">
        <v>5.7</v>
      </c>
      <c r="L27" s="17"/>
      <c r="M27" s="18">
        <f t="shared" si="0"/>
        <v>16.3</v>
      </c>
      <c r="N27" s="32">
        <f t="shared" si="1"/>
        <v>10.8667</v>
      </c>
      <c r="O27" s="19">
        <f t="shared" si="2"/>
        <v>5.0999999999999996</v>
      </c>
      <c r="P27" s="19">
        <f t="shared" si="3"/>
        <v>5.7</v>
      </c>
      <c r="Q27" s="20">
        <v>0</v>
      </c>
    </row>
    <row r="28" spans="1:17" s="16" customFormat="1" ht="15.75" x14ac:dyDescent="0.25">
      <c r="A28" s="13">
        <v>27</v>
      </c>
      <c r="B28" s="12" t="str">
        <f>FIGURES!B40</f>
        <v>JOEY BRIDGEWATER</v>
      </c>
      <c r="C28" s="12" t="str">
        <f>FIGURES!C40</f>
        <v>Rug</v>
      </c>
      <c r="D28" s="67">
        <f>FIGURES!F40</f>
        <v>38238</v>
      </c>
      <c r="E28" s="12">
        <f>FIGURES!G40</f>
        <v>0</v>
      </c>
      <c r="F28" s="16" t="s">
        <v>1</v>
      </c>
      <c r="G28" s="17">
        <v>3.8</v>
      </c>
      <c r="H28" s="17">
        <v>4.3</v>
      </c>
      <c r="I28" s="17">
        <v>4</v>
      </c>
      <c r="J28" s="17">
        <v>4.9000000000000004</v>
      </c>
      <c r="K28" s="17">
        <v>3.6</v>
      </c>
      <c r="L28" s="17"/>
      <c r="M28" s="18">
        <f t="shared" si="0"/>
        <v>12.1</v>
      </c>
      <c r="N28" s="32">
        <f t="shared" si="1"/>
        <v>8.0667000000000009</v>
      </c>
      <c r="O28" s="19">
        <f t="shared" si="2"/>
        <v>3.6</v>
      </c>
      <c r="P28" s="19">
        <f t="shared" si="3"/>
        <v>4.9000000000000004</v>
      </c>
      <c r="Q28" s="20">
        <v>0</v>
      </c>
    </row>
    <row r="29" spans="1:17" s="16" customFormat="1" ht="15.75" x14ac:dyDescent="0.25">
      <c r="A29" s="13">
        <v>28</v>
      </c>
      <c r="B29" s="12" t="str">
        <f>FIGURES!B41</f>
        <v>Elicia Street</v>
      </c>
      <c r="C29" s="12" t="str">
        <f>FIGURES!C41</f>
        <v>COB</v>
      </c>
      <c r="D29" s="67">
        <f>FIGURES!F41</f>
        <v>38036</v>
      </c>
      <c r="E29" s="12" t="str">
        <f>FIGURES!G41</f>
        <v>solo</v>
      </c>
      <c r="F29" s="16" t="s">
        <v>1</v>
      </c>
      <c r="G29" s="17">
        <v>5.3</v>
      </c>
      <c r="H29" s="17">
        <v>5</v>
      </c>
      <c r="I29" s="17">
        <v>5.6</v>
      </c>
      <c r="J29" s="17">
        <v>5.3</v>
      </c>
      <c r="K29" s="17">
        <v>5.3</v>
      </c>
      <c r="L29" s="17"/>
      <c r="M29" s="18">
        <f t="shared" si="0"/>
        <v>15.9</v>
      </c>
      <c r="N29" s="32">
        <f t="shared" si="1"/>
        <v>10.6</v>
      </c>
      <c r="O29" s="19">
        <f t="shared" si="2"/>
        <v>5</v>
      </c>
      <c r="P29" s="19">
        <f t="shared" si="3"/>
        <v>5.6</v>
      </c>
      <c r="Q29" s="20">
        <v>0</v>
      </c>
    </row>
    <row r="30" spans="1:17" s="16" customFormat="1" ht="15.75" x14ac:dyDescent="0.25">
      <c r="A30" s="13">
        <v>29</v>
      </c>
      <c r="B30" s="12" t="str">
        <f>FIGURES!B42</f>
        <v>Sophie Robinson</v>
      </c>
      <c r="C30" s="12" t="str">
        <f>FIGURES!C42</f>
        <v>GSSC</v>
      </c>
      <c r="D30" s="67">
        <f>FIGURES!F42</f>
        <v>38463</v>
      </c>
      <c r="E30" s="12">
        <f>FIGURES!G42</f>
        <v>0</v>
      </c>
      <c r="F30" s="16" t="s">
        <v>1</v>
      </c>
      <c r="G30" s="17">
        <v>3.7</v>
      </c>
      <c r="H30" s="17">
        <v>4.4000000000000004</v>
      </c>
      <c r="I30" s="17">
        <v>4</v>
      </c>
      <c r="J30" s="17">
        <v>4</v>
      </c>
      <c r="K30" s="17">
        <v>4</v>
      </c>
      <c r="L30" s="17"/>
      <c r="M30" s="18">
        <f t="shared" si="0"/>
        <v>12.000000000000002</v>
      </c>
      <c r="N30" s="32">
        <f t="shared" si="1"/>
        <v>8</v>
      </c>
      <c r="O30" s="19">
        <f t="shared" si="2"/>
        <v>3.7</v>
      </c>
      <c r="P30" s="19">
        <f t="shared" si="3"/>
        <v>4.4000000000000004</v>
      </c>
      <c r="Q30" s="20">
        <v>0</v>
      </c>
    </row>
    <row r="31" spans="1:17" s="16" customFormat="1" ht="15.75" x14ac:dyDescent="0.25">
      <c r="A31" s="13">
        <v>30</v>
      </c>
      <c r="B31" s="12" t="str">
        <f>FIGURES!B43</f>
        <v>Elisa Schickbauer</v>
      </c>
      <c r="C31" s="12" t="str">
        <f>FIGURES!C43</f>
        <v>Aquav</v>
      </c>
      <c r="D31" s="67">
        <f>FIGURES!F43</f>
        <v>38224</v>
      </c>
      <c r="E31" s="12">
        <f>FIGURES!G43</f>
        <v>0</v>
      </c>
      <c r="F31" s="16" t="s">
        <v>1</v>
      </c>
      <c r="G31" s="17">
        <v>5</v>
      </c>
      <c r="H31" s="17">
        <v>4.7</v>
      </c>
      <c r="I31" s="17">
        <v>5.2</v>
      </c>
      <c r="J31" s="17">
        <v>5.3</v>
      </c>
      <c r="K31" s="17">
        <v>4.3</v>
      </c>
      <c r="L31" s="17"/>
      <c r="M31" s="18">
        <f t="shared" si="0"/>
        <v>14.899999999999999</v>
      </c>
      <c r="N31" s="32">
        <f t="shared" si="1"/>
        <v>9.9332999999999991</v>
      </c>
      <c r="O31" s="19">
        <f t="shared" si="2"/>
        <v>4.3</v>
      </c>
      <c r="P31" s="19">
        <f t="shared" si="3"/>
        <v>5.3</v>
      </c>
      <c r="Q31" s="20">
        <v>0</v>
      </c>
    </row>
    <row r="32" spans="1:17" s="16" customFormat="1" ht="15.75" x14ac:dyDescent="0.25">
      <c r="A32" s="13">
        <v>31</v>
      </c>
      <c r="B32" s="12" t="str">
        <f>FIGURES!B44</f>
        <v>Eve Young</v>
      </c>
      <c r="C32" s="12" t="str">
        <f>FIGURES!C44</f>
        <v>BscAq</v>
      </c>
      <c r="D32" s="67">
        <f>FIGURES!F44</f>
        <v>39117</v>
      </c>
      <c r="E32" s="12">
        <f>FIGURES!G44</f>
        <v>0</v>
      </c>
      <c r="F32" s="16" t="s">
        <v>1</v>
      </c>
      <c r="G32" s="17">
        <v>4.3</v>
      </c>
      <c r="H32" s="17">
        <v>4.8</v>
      </c>
      <c r="I32" s="17">
        <v>5</v>
      </c>
      <c r="J32" s="17">
        <v>4.7</v>
      </c>
      <c r="K32" s="17">
        <v>4.0999999999999996</v>
      </c>
      <c r="L32" s="17"/>
      <c r="M32" s="18">
        <f t="shared" si="0"/>
        <v>13.799999999999997</v>
      </c>
      <c r="N32" s="32">
        <f t="shared" si="1"/>
        <v>9.1999999999999993</v>
      </c>
      <c r="O32" s="19">
        <f t="shared" si="2"/>
        <v>4.0999999999999996</v>
      </c>
      <c r="P32" s="19">
        <f t="shared" si="3"/>
        <v>5</v>
      </c>
      <c r="Q32" s="20">
        <v>0</v>
      </c>
    </row>
    <row r="33" spans="1:21" s="16" customFormat="1" ht="15.75" x14ac:dyDescent="0.25">
      <c r="A33" s="13">
        <v>32</v>
      </c>
      <c r="B33" s="12" t="str">
        <f>FIGURES!B45</f>
        <v>Katherine Stevenson</v>
      </c>
      <c r="C33" s="12" t="str">
        <f>FIGURES!C45</f>
        <v>Wit</v>
      </c>
      <c r="D33" s="67">
        <f>FIGURES!F45</f>
        <v>38222</v>
      </c>
      <c r="E33" s="12">
        <f>FIGURES!G45</f>
        <v>0</v>
      </c>
      <c r="F33" s="16" t="s">
        <v>1</v>
      </c>
      <c r="G33" s="17">
        <v>5.2</v>
      </c>
      <c r="H33" s="17">
        <v>5</v>
      </c>
      <c r="I33" s="17">
        <v>4.8</v>
      </c>
      <c r="J33" s="17">
        <v>4.4000000000000004</v>
      </c>
      <c r="K33" s="17">
        <v>5.4</v>
      </c>
      <c r="L33" s="17"/>
      <c r="M33" s="18">
        <f t="shared" si="0"/>
        <v>14.999999999999998</v>
      </c>
      <c r="N33" s="32">
        <f t="shared" si="1"/>
        <v>10</v>
      </c>
      <c r="O33" s="19">
        <f t="shared" si="2"/>
        <v>4.4000000000000004</v>
      </c>
      <c r="P33" s="19">
        <f t="shared" si="3"/>
        <v>5.4</v>
      </c>
      <c r="Q33" s="20">
        <v>0</v>
      </c>
    </row>
    <row r="34" spans="1:21" s="16" customFormat="1" ht="15.75" x14ac:dyDescent="0.25">
      <c r="A34" s="13">
        <v>33</v>
      </c>
      <c r="B34" s="12" t="str">
        <f>FIGURES!B46</f>
        <v>CHARLIE PUTT</v>
      </c>
      <c r="C34" s="12" t="str">
        <f>FIGURES!C46</f>
        <v>Rug</v>
      </c>
      <c r="D34" s="67">
        <f>FIGURES!F46</f>
        <v>38095</v>
      </c>
      <c r="E34" s="12">
        <f>FIGURES!G46</f>
        <v>0</v>
      </c>
      <c r="F34" s="16" t="s">
        <v>1</v>
      </c>
      <c r="G34" s="17">
        <v>5</v>
      </c>
      <c r="H34" s="17">
        <v>4.8</v>
      </c>
      <c r="I34" s="17">
        <v>5.3</v>
      </c>
      <c r="J34" s="17">
        <v>5.0999999999999996</v>
      </c>
      <c r="K34" s="17">
        <v>5.0999999999999996</v>
      </c>
      <c r="L34" s="17"/>
      <c r="M34" s="18">
        <f t="shared" ref="M34:M61" si="4">SUM(G34:L34)-O34-P34</f>
        <v>15.200000000000003</v>
      </c>
      <c r="N34" s="32">
        <f t="shared" ref="N34:N65" si="5">ROUND((SUM(G34:L34)-SUM(O34:P34))*$C$1/3,4)</f>
        <v>10.1333</v>
      </c>
      <c r="O34" s="19">
        <f t="shared" ref="O34:O61" si="6">MIN(G34:L34)</f>
        <v>4.8</v>
      </c>
      <c r="P34" s="19">
        <f t="shared" ref="P34:P61" si="7">MAX(G34:L34)</f>
        <v>5.3</v>
      </c>
      <c r="Q34" s="20">
        <v>0</v>
      </c>
    </row>
    <row r="35" spans="1:21" s="16" customFormat="1" ht="15.75" x14ac:dyDescent="0.25">
      <c r="A35" s="13">
        <v>34</v>
      </c>
      <c r="B35" s="12" t="str">
        <f>FIGURES!B47</f>
        <v>Anna Clemmetsen</v>
      </c>
      <c r="C35" s="12" t="str">
        <f>FIGURES!C47</f>
        <v>GSSC</v>
      </c>
      <c r="D35" s="67">
        <f>FIGURES!F47</f>
        <v>38457</v>
      </c>
      <c r="E35" s="12">
        <f>FIGURES!G47</f>
        <v>0</v>
      </c>
      <c r="F35" s="16" t="s">
        <v>1</v>
      </c>
      <c r="G35" s="17">
        <v>3.9</v>
      </c>
      <c r="H35" s="17">
        <v>4</v>
      </c>
      <c r="I35" s="17">
        <v>3.6</v>
      </c>
      <c r="J35" s="17">
        <v>3.8</v>
      </c>
      <c r="K35" s="17">
        <v>3.6</v>
      </c>
      <c r="L35" s="17"/>
      <c r="M35" s="18">
        <f t="shared" si="4"/>
        <v>11.300000000000002</v>
      </c>
      <c r="N35" s="32">
        <f t="shared" si="5"/>
        <v>7.5332999999999997</v>
      </c>
      <c r="O35" s="19">
        <f t="shared" si="6"/>
        <v>3.6</v>
      </c>
      <c r="P35" s="19">
        <f t="shared" si="7"/>
        <v>4</v>
      </c>
      <c r="Q35" s="20">
        <v>0</v>
      </c>
    </row>
    <row r="36" spans="1:21" s="16" customFormat="1" ht="15.75" x14ac:dyDescent="0.25">
      <c r="A36" s="13">
        <v>35</v>
      </c>
      <c r="B36" s="12" t="str">
        <f>FIGURES!B48</f>
        <v xml:space="preserve">Wei Yen Tan </v>
      </c>
      <c r="C36" s="12" t="str">
        <f>FIGURES!C48</f>
        <v>Wit</v>
      </c>
      <c r="D36" s="67">
        <f>FIGURES!F48</f>
        <v>38276</v>
      </c>
      <c r="E36" s="12">
        <f>FIGURES!G48</f>
        <v>0</v>
      </c>
      <c r="F36" s="16" t="s">
        <v>1</v>
      </c>
      <c r="G36" s="17">
        <v>4.5999999999999996</v>
      </c>
      <c r="H36" s="17">
        <v>5</v>
      </c>
      <c r="I36" s="17">
        <v>5.2</v>
      </c>
      <c r="J36" s="17">
        <v>5</v>
      </c>
      <c r="K36" s="17">
        <v>5.3</v>
      </c>
      <c r="L36" s="17"/>
      <c r="M36" s="18">
        <f t="shared" si="4"/>
        <v>15.2</v>
      </c>
      <c r="N36" s="32">
        <f t="shared" si="5"/>
        <v>10.1333</v>
      </c>
      <c r="O36" s="19">
        <f t="shared" si="6"/>
        <v>4.5999999999999996</v>
      </c>
      <c r="P36" s="19">
        <f t="shared" si="7"/>
        <v>5.3</v>
      </c>
      <c r="Q36" s="20">
        <v>0</v>
      </c>
    </row>
    <row r="37" spans="1:21" s="16" customFormat="1" ht="15.75" x14ac:dyDescent="0.25">
      <c r="A37" s="13">
        <v>36</v>
      </c>
      <c r="B37" s="12" t="str">
        <f>FIGURES!B49</f>
        <v>Mia Jones</v>
      </c>
      <c r="C37" s="12" t="str">
        <f>FIGURES!C49</f>
        <v>Aquav</v>
      </c>
      <c r="D37" s="67">
        <f>FIGURES!F49</f>
        <v>38698</v>
      </c>
      <c r="E37" s="12">
        <f>FIGURES!G49</f>
        <v>0</v>
      </c>
      <c r="F37" s="16" t="s">
        <v>1</v>
      </c>
      <c r="G37" s="17">
        <v>3.1</v>
      </c>
      <c r="H37" s="17">
        <v>3.4</v>
      </c>
      <c r="I37" s="17">
        <v>3.5</v>
      </c>
      <c r="J37" s="17">
        <v>3</v>
      </c>
      <c r="K37" s="17">
        <v>3.7</v>
      </c>
      <c r="L37" s="17"/>
      <c r="M37" s="18">
        <f t="shared" si="4"/>
        <v>10</v>
      </c>
      <c r="N37" s="32">
        <f t="shared" si="5"/>
        <v>6.6666999999999996</v>
      </c>
      <c r="O37" s="19">
        <f t="shared" si="6"/>
        <v>3</v>
      </c>
      <c r="P37" s="19">
        <f t="shared" si="7"/>
        <v>3.7</v>
      </c>
      <c r="Q37" s="20">
        <v>0</v>
      </c>
    </row>
    <row r="38" spans="1:21" s="16" customFormat="1" ht="15.75" x14ac:dyDescent="0.25">
      <c r="A38" s="13">
        <v>37</v>
      </c>
      <c r="B38" s="12" t="str">
        <f>FIGURES!B50</f>
        <v>Taliah Alves</v>
      </c>
      <c r="C38" s="12" t="str">
        <f>FIGURES!C50</f>
        <v>Wal</v>
      </c>
      <c r="D38" s="67">
        <f>FIGURES!F50</f>
        <v>38476</v>
      </c>
      <c r="E38" s="12">
        <f>FIGURES!G50</f>
        <v>0</v>
      </c>
      <c r="F38" s="16" t="s">
        <v>1</v>
      </c>
      <c r="G38" s="17">
        <v>6</v>
      </c>
      <c r="H38" s="17">
        <v>5.5</v>
      </c>
      <c r="I38" s="17">
        <v>5.8</v>
      </c>
      <c r="J38" s="17">
        <v>5.7</v>
      </c>
      <c r="K38" s="17">
        <v>6.5</v>
      </c>
      <c r="L38" s="17"/>
      <c r="M38" s="18">
        <f t="shared" si="4"/>
        <v>17.5</v>
      </c>
      <c r="N38" s="32">
        <f t="shared" si="5"/>
        <v>11.666700000000001</v>
      </c>
      <c r="O38" s="19">
        <f t="shared" si="6"/>
        <v>5.5</v>
      </c>
      <c r="P38" s="19">
        <f t="shared" si="7"/>
        <v>6.5</v>
      </c>
      <c r="Q38" s="20">
        <v>0</v>
      </c>
    </row>
    <row r="39" spans="1:21" s="16" customFormat="1" ht="15.75" x14ac:dyDescent="0.25">
      <c r="A39" s="13">
        <v>38</v>
      </c>
      <c r="B39" s="12" t="str">
        <f>FIGURES!B51</f>
        <v>Anna Sagoo</v>
      </c>
      <c r="C39" s="12" t="str">
        <f>FIGURES!C51</f>
        <v>Aquav</v>
      </c>
      <c r="D39" s="67">
        <f>FIGURES!F51</f>
        <v>38046</v>
      </c>
      <c r="E39" s="12" t="str">
        <f>FIGURES!G51</f>
        <v>solo</v>
      </c>
      <c r="F39" s="16" t="s">
        <v>1</v>
      </c>
      <c r="G39" s="17">
        <v>5.8</v>
      </c>
      <c r="H39" s="17">
        <v>6</v>
      </c>
      <c r="I39" s="17">
        <v>5.8</v>
      </c>
      <c r="J39" s="17">
        <v>5.9</v>
      </c>
      <c r="K39" s="17">
        <v>5.9</v>
      </c>
      <c r="L39" s="17"/>
      <c r="M39" s="18">
        <f t="shared" si="4"/>
        <v>17.599999999999998</v>
      </c>
      <c r="N39" s="32">
        <f t="shared" si="5"/>
        <v>11.7333</v>
      </c>
      <c r="O39" s="19">
        <f t="shared" si="6"/>
        <v>5.8</v>
      </c>
      <c r="P39" s="19">
        <f t="shared" si="7"/>
        <v>6</v>
      </c>
      <c r="Q39" s="20">
        <v>0</v>
      </c>
    </row>
    <row r="40" spans="1:21" s="16" customFormat="1" ht="15.75" x14ac:dyDescent="0.25">
      <c r="A40" s="13">
        <v>39</v>
      </c>
      <c r="B40" s="12" t="str">
        <f>FIGURES!B52</f>
        <v>Catrise Hart</v>
      </c>
      <c r="C40" s="12" t="str">
        <f>FIGURES!C52</f>
        <v>Wal</v>
      </c>
      <c r="D40" s="67">
        <f>FIGURES!F52</f>
        <v>38588</v>
      </c>
      <c r="E40" s="12">
        <f>FIGURES!G52</f>
        <v>0</v>
      </c>
      <c r="F40" s="16" t="s">
        <v>1</v>
      </c>
      <c r="G40" s="17">
        <v>3.8</v>
      </c>
      <c r="H40" s="17">
        <v>4.9000000000000004</v>
      </c>
      <c r="I40" s="17">
        <v>5.3</v>
      </c>
      <c r="J40" s="17">
        <v>5.0999999999999996</v>
      </c>
      <c r="K40" s="17">
        <v>4.9000000000000004</v>
      </c>
      <c r="L40" s="17"/>
      <c r="M40" s="18">
        <f t="shared" si="4"/>
        <v>14.899999999999999</v>
      </c>
      <c r="N40" s="32">
        <f t="shared" si="5"/>
        <v>9.9332999999999991</v>
      </c>
      <c r="O40" s="19">
        <f t="shared" si="6"/>
        <v>3.8</v>
      </c>
      <c r="P40" s="19">
        <f t="shared" si="7"/>
        <v>5.3</v>
      </c>
      <c r="Q40" s="20">
        <v>0</v>
      </c>
    </row>
    <row r="41" spans="1:21" s="16" customFormat="1" ht="15.75" x14ac:dyDescent="0.25">
      <c r="A41" s="13">
        <v>40</v>
      </c>
      <c r="B41" s="12" t="str">
        <f>FIGURES!B53</f>
        <v>EVE HOWARD</v>
      </c>
      <c r="C41" s="12" t="str">
        <f>FIGURES!C53</f>
        <v>Rug</v>
      </c>
      <c r="D41" s="67">
        <f>FIGURES!F53</f>
        <v>38076</v>
      </c>
      <c r="E41" s="12">
        <f>FIGURES!G53</f>
        <v>0</v>
      </c>
      <c r="F41" s="16" t="s">
        <v>1</v>
      </c>
      <c r="G41" s="17">
        <v>4.8</v>
      </c>
      <c r="H41" s="17">
        <v>4.8</v>
      </c>
      <c r="I41" s="17">
        <v>5</v>
      </c>
      <c r="J41" s="17">
        <v>4.8</v>
      </c>
      <c r="K41" s="17">
        <v>4.8</v>
      </c>
      <c r="L41" s="17"/>
      <c r="M41" s="18">
        <f t="shared" si="4"/>
        <v>14.399999999999999</v>
      </c>
      <c r="N41" s="32">
        <f t="shared" si="5"/>
        <v>9.6</v>
      </c>
      <c r="O41" s="19">
        <f t="shared" si="6"/>
        <v>4.8</v>
      </c>
      <c r="P41" s="19">
        <f t="shared" si="7"/>
        <v>5</v>
      </c>
      <c r="Q41" s="20">
        <v>0</v>
      </c>
      <c r="U41" s="21"/>
    </row>
    <row r="42" spans="1:21" s="16" customFormat="1" ht="15.75" x14ac:dyDescent="0.25">
      <c r="A42" s="13">
        <v>41</v>
      </c>
      <c r="B42" s="12" t="str">
        <f>FIGURES!B54</f>
        <v>Leah Bragoli</v>
      </c>
      <c r="C42" s="12" t="str">
        <f>FIGURES!C54</f>
        <v>Aquav</v>
      </c>
      <c r="D42" s="67">
        <f>FIGURES!F54</f>
        <v>38527</v>
      </c>
      <c r="E42" s="12">
        <f>FIGURES!G54</f>
        <v>0</v>
      </c>
      <c r="F42" s="16" t="s">
        <v>1</v>
      </c>
      <c r="G42" s="17">
        <v>4.9000000000000004</v>
      </c>
      <c r="H42" s="17">
        <v>4.2</v>
      </c>
      <c r="I42" s="17">
        <v>4.9000000000000004</v>
      </c>
      <c r="J42" s="17">
        <v>4.2</v>
      </c>
      <c r="K42" s="17">
        <v>4.8</v>
      </c>
      <c r="L42" s="17"/>
      <c r="M42" s="18">
        <f t="shared" si="4"/>
        <v>13.900000000000004</v>
      </c>
      <c r="N42" s="32">
        <f t="shared" si="5"/>
        <v>9.2667000000000002</v>
      </c>
      <c r="O42" s="19">
        <f t="shared" si="6"/>
        <v>4.2</v>
      </c>
      <c r="P42" s="19">
        <f t="shared" si="7"/>
        <v>4.9000000000000004</v>
      </c>
      <c r="Q42" s="20">
        <v>0</v>
      </c>
    </row>
    <row r="43" spans="1:21" s="16" customFormat="1" ht="15.75" x14ac:dyDescent="0.25">
      <c r="A43" s="13">
        <v>42</v>
      </c>
      <c r="B43" s="12" t="str">
        <f>FIGURES!B55</f>
        <v>Marie Ange Siegfried</v>
      </c>
      <c r="C43" s="12" t="str">
        <f>FIGURES!C55</f>
        <v>COB</v>
      </c>
      <c r="D43" s="67">
        <f>FIGURES!F55</f>
        <v>38562</v>
      </c>
      <c r="E43" s="12" t="str">
        <f>FIGURES!G55</f>
        <v>solo</v>
      </c>
      <c r="F43" s="16" t="s">
        <v>1</v>
      </c>
      <c r="G43" s="17">
        <v>5</v>
      </c>
      <c r="H43" s="17">
        <v>4.5999999999999996</v>
      </c>
      <c r="I43" s="17">
        <v>5</v>
      </c>
      <c r="J43" s="17">
        <v>3.8</v>
      </c>
      <c r="K43" s="17">
        <v>4.5999999999999996</v>
      </c>
      <c r="L43" s="17"/>
      <c r="M43" s="18">
        <f t="shared" si="4"/>
        <v>14.2</v>
      </c>
      <c r="N43" s="32">
        <f t="shared" si="5"/>
        <v>9.4666999999999994</v>
      </c>
      <c r="O43" s="19">
        <f t="shared" si="6"/>
        <v>3.8</v>
      </c>
      <c r="P43" s="19">
        <f t="shared" si="7"/>
        <v>5</v>
      </c>
      <c r="Q43" s="20">
        <v>0</v>
      </c>
    </row>
    <row r="44" spans="1:21" s="16" customFormat="1" ht="15.75" x14ac:dyDescent="0.25">
      <c r="A44" s="13">
        <v>43</v>
      </c>
      <c r="B44" s="12" t="str">
        <f>FIGURES!B56</f>
        <v>Lydia Tan</v>
      </c>
      <c r="C44" s="12" t="str">
        <f>FIGURES!C56</f>
        <v>GSSC</v>
      </c>
      <c r="D44" s="67">
        <f>FIGURES!F56</f>
        <v>38023</v>
      </c>
      <c r="E44" s="12">
        <f>FIGURES!G56</f>
        <v>0</v>
      </c>
      <c r="F44" s="16" t="s">
        <v>1</v>
      </c>
      <c r="G44" s="17">
        <v>5.3</v>
      </c>
      <c r="H44" s="17">
        <v>5</v>
      </c>
      <c r="I44" s="17">
        <v>5.3</v>
      </c>
      <c r="J44" s="17">
        <v>5</v>
      </c>
      <c r="K44" s="17">
        <v>5.7</v>
      </c>
      <c r="L44" s="17"/>
      <c r="M44" s="18">
        <f t="shared" si="4"/>
        <v>15.600000000000001</v>
      </c>
      <c r="N44" s="32">
        <f t="shared" si="5"/>
        <v>10.4</v>
      </c>
      <c r="O44" s="19">
        <f t="shared" si="6"/>
        <v>5</v>
      </c>
      <c r="P44" s="19">
        <f t="shared" si="7"/>
        <v>5.7</v>
      </c>
      <c r="Q44" s="20">
        <v>0</v>
      </c>
    </row>
    <row r="45" spans="1:21" s="16" customFormat="1" ht="15.75" x14ac:dyDescent="0.25">
      <c r="A45" s="13">
        <v>44</v>
      </c>
      <c r="B45" s="12" t="str">
        <f>FIGURES!B57</f>
        <v>Lily Halasi</v>
      </c>
      <c r="C45" s="12" t="str">
        <f>FIGURES!C57</f>
        <v>Aquav</v>
      </c>
      <c r="D45" s="67">
        <f>FIGURES!F57</f>
        <v>39155</v>
      </c>
      <c r="E45" s="12">
        <f>FIGURES!G57</f>
        <v>0</v>
      </c>
      <c r="F45" s="16" t="s">
        <v>1</v>
      </c>
      <c r="G45" s="17">
        <v>4.8</v>
      </c>
      <c r="H45" s="17">
        <v>4.2</v>
      </c>
      <c r="I45" s="17">
        <v>4</v>
      </c>
      <c r="J45" s="17">
        <v>4.5999999999999996</v>
      </c>
      <c r="K45" s="17">
        <v>4.5</v>
      </c>
      <c r="L45" s="17"/>
      <c r="M45" s="18">
        <f t="shared" si="4"/>
        <v>13.3</v>
      </c>
      <c r="N45" s="32">
        <f t="shared" si="5"/>
        <v>8.8666999999999998</v>
      </c>
      <c r="O45" s="19">
        <f t="shared" si="6"/>
        <v>4</v>
      </c>
      <c r="P45" s="19">
        <f t="shared" si="7"/>
        <v>4.8</v>
      </c>
      <c r="Q45" s="20">
        <v>0</v>
      </c>
    </row>
    <row r="46" spans="1:21" s="16" customFormat="1" ht="15.75" x14ac:dyDescent="0.25">
      <c r="A46" s="13">
        <v>45</v>
      </c>
      <c r="B46" s="12" t="str">
        <f>FIGURES!B58</f>
        <v>Olivia Timms</v>
      </c>
      <c r="C46" s="12" t="str">
        <f>FIGURES!C58</f>
        <v>Wal</v>
      </c>
      <c r="D46" s="67">
        <f>FIGURES!F58</f>
        <v>38387</v>
      </c>
      <c r="E46" s="12">
        <f>FIGURES!G58</f>
        <v>0</v>
      </c>
      <c r="F46" s="16" t="s">
        <v>1</v>
      </c>
      <c r="G46" s="17">
        <v>5.6</v>
      </c>
      <c r="H46" s="17">
        <v>4.5</v>
      </c>
      <c r="I46" s="17">
        <v>5</v>
      </c>
      <c r="J46" s="17">
        <v>5.0999999999999996</v>
      </c>
      <c r="K46" s="17">
        <v>5</v>
      </c>
      <c r="L46" s="17"/>
      <c r="M46" s="18">
        <f t="shared" si="4"/>
        <v>15.1</v>
      </c>
      <c r="N46" s="32">
        <f t="shared" si="5"/>
        <v>10.066700000000001</v>
      </c>
      <c r="O46" s="19">
        <f t="shared" si="6"/>
        <v>4.5</v>
      </c>
      <c r="P46" s="19">
        <f t="shared" si="7"/>
        <v>5.6</v>
      </c>
      <c r="Q46" s="20">
        <v>0</v>
      </c>
    </row>
    <row r="47" spans="1:21" s="16" customFormat="1" ht="15.75" x14ac:dyDescent="0.25">
      <c r="A47" s="13">
        <v>46</v>
      </c>
      <c r="B47" s="12" t="str">
        <f>FIGURES!B59</f>
        <v>LILI CARROLL</v>
      </c>
      <c r="C47" s="12" t="str">
        <f>FIGURES!C59</f>
        <v>Rug</v>
      </c>
      <c r="D47" s="67">
        <f>FIGURES!F59</f>
        <v>38324</v>
      </c>
      <c r="E47" s="12" t="str">
        <f>FIGURES!G59</f>
        <v>solo</v>
      </c>
      <c r="F47" s="16" t="s">
        <v>1</v>
      </c>
      <c r="G47" s="17">
        <v>5.8</v>
      </c>
      <c r="H47" s="17">
        <v>5.2</v>
      </c>
      <c r="I47" s="17">
        <v>5.7</v>
      </c>
      <c r="J47" s="17">
        <v>6</v>
      </c>
      <c r="K47" s="17">
        <v>5.7</v>
      </c>
      <c r="L47" s="17"/>
      <c r="M47" s="18">
        <f t="shared" si="4"/>
        <v>17.2</v>
      </c>
      <c r="N47" s="32">
        <f t="shared" si="5"/>
        <v>11.466699999999999</v>
      </c>
      <c r="O47" s="19">
        <f t="shared" si="6"/>
        <v>5.2</v>
      </c>
      <c r="P47" s="19">
        <f t="shared" si="7"/>
        <v>6</v>
      </c>
      <c r="Q47" s="20">
        <v>0</v>
      </c>
    </row>
    <row r="48" spans="1:21" s="16" customFormat="1" ht="15.75" x14ac:dyDescent="0.25">
      <c r="A48" s="13">
        <v>47</v>
      </c>
      <c r="B48" s="12" t="str">
        <f>FIGURES!B60</f>
        <v>Lucy Middleton</v>
      </c>
      <c r="C48" s="12" t="str">
        <f>FIGURES!C60</f>
        <v>BscAq</v>
      </c>
      <c r="D48" s="67">
        <f>FIGURES!F60</f>
        <v>38398</v>
      </c>
      <c r="E48" s="12">
        <f>FIGURES!G60</f>
        <v>0</v>
      </c>
      <c r="F48" s="16" t="s">
        <v>1</v>
      </c>
      <c r="G48" s="17">
        <v>4.2</v>
      </c>
      <c r="H48" s="17">
        <v>5</v>
      </c>
      <c r="I48" s="17">
        <v>5</v>
      </c>
      <c r="J48" s="17">
        <v>5.7</v>
      </c>
      <c r="K48" s="17">
        <v>4.7</v>
      </c>
      <c r="L48" s="17"/>
      <c r="M48" s="18">
        <f t="shared" si="4"/>
        <v>14.7</v>
      </c>
      <c r="N48" s="32">
        <f t="shared" si="5"/>
        <v>9.8000000000000007</v>
      </c>
      <c r="O48" s="19">
        <f t="shared" si="6"/>
        <v>4.2</v>
      </c>
      <c r="P48" s="19">
        <f t="shared" si="7"/>
        <v>5.7</v>
      </c>
      <c r="Q48" s="20">
        <v>0</v>
      </c>
    </row>
    <row r="49" spans="1:21" s="16" customFormat="1" ht="15.75" x14ac:dyDescent="0.25">
      <c r="A49" s="13">
        <v>48</v>
      </c>
      <c r="B49" s="12" t="str">
        <f>FIGURES!B61</f>
        <v>ARIANE SARGENT</v>
      </c>
      <c r="C49" s="12" t="str">
        <f>FIGURES!C61</f>
        <v>Rug</v>
      </c>
      <c r="D49" s="67">
        <f>FIGURES!F61</f>
        <v>38195</v>
      </c>
      <c r="E49" s="12">
        <f>FIGURES!G61</f>
        <v>0</v>
      </c>
      <c r="F49" s="16" t="s">
        <v>1</v>
      </c>
      <c r="G49" s="17">
        <v>5</v>
      </c>
      <c r="H49" s="17">
        <v>5.3</v>
      </c>
      <c r="I49" s="17">
        <v>5.6</v>
      </c>
      <c r="J49" s="17">
        <v>5.3</v>
      </c>
      <c r="K49" s="17">
        <v>5.5</v>
      </c>
      <c r="L49" s="17"/>
      <c r="M49" s="18">
        <f t="shared" si="4"/>
        <v>16.100000000000001</v>
      </c>
      <c r="N49" s="32">
        <f t="shared" si="5"/>
        <v>10.7333</v>
      </c>
      <c r="O49" s="19">
        <f t="shared" si="6"/>
        <v>5</v>
      </c>
      <c r="P49" s="19">
        <f t="shared" si="7"/>
        <v>5.6</v>
      </c>
      <c r="Q49" s="20">
        <v>0</v>
      </c>
    </row>
    <row r="50" spans="1:21" s="16" customFormat="1" ht="15.75" x14ac:dyDescent="0.25">
      <c r="A50" s="13">
        <v>49</v>
      </c>
      <c r="B50" s="12" t="str">
        <f>FIGURES!B62</f>
        <v>Rhianna Selby-Nash</v>
      </c>
      <c r="C50" s="12" t="str">
        <f>FIGURES!C62</f>
        <v>BscAq</v>
      </c>
      <c r="D50" s="67">
        <f>FIGURES!F62</f>
        <v>38755</v>
      </c>
      <c r="E50" s="12">
        <f>FIGURES!G62</f>
        <v>0</v>
      </c>
      <c r="F50" s="16" t="s">
        <v>1</v>
      </c>
      <c r="G50" s="17">
        <v>3.4</v>
      </c>
      <c r="H50" s="17">
        <v>4.2</v>
      </c>
      <c r="I50" s="17">
        <v>4.2</v>
      </c>
      <c r="J50" s="17">
        <v>3.6</v>
      </c>
      <c r="K50" s="17">
        <v>3.7</v>
      </c>
      <c r="L50" s="17"/>
      <c r="M50" s="18">
        <f t="shared" si="4"/>
        <v>11.5</v>
      </c>
      <c r="N50" s="32">
        <f t="shared" si="5"/>
        <v>7.6666999999999996</v>
      </c>
      <c r="O50" s="19">
        <f t="shared" si="6"/>
        <v>3.4</v>
      </c>
      <c r="P50" s="19">
        <f t="shared" si="7"/>
        <v>4.2</v>
      </c>
      <c r="Q50" s="20">
        <v>0</v>
      </c>
    </row>
    <row r="51" spans="1:21" s="16" customFormat="1" ht="15.75" x14ac:dyDescent="0.25">
      <c r="A51" s="13">
        <v>50</v>
      </c>
      <c r="B51" s="12" t="str">
        <f>FIGURES!B63</f>
        <v>Yessane Rimbon</v>
      </c>
      <c r="C51" s="12" t="str">
        <f>FIGURES!C63</f>
        <v>Aquav</v>
      </c>
      <c r="D51" s="67">
        <f>FIGURES!F63</f>
        <v>38240</v>
      </c>
      <c r="E51" s="12">
        <f>FIGURES!G63</f>
        <v>0</v>
      </c>
      <c r="F51" s="16" t="s">
        <v>1</v>
      </c>
      <c r="G51" s="17">
        <v>5</v>
      </c>
      <c r="H51" s="17">
        <v>4.8</v>
      </c>
      <c r="I51" s="17">
        <v>5.6</v>
      </c>
      <c r="J51" s="17">
        <v>5</v>
      </c>
      <c r="K51" s="17">
        <v>5.9</v>
      </c>
      <c r="L51" s="17"/>
      <c r="M51" s="18">
        <f t="shared" si="4"/>
        <v>15.599999999999996</v>
      </c>
      <c r="N51" s="32">
        <f t="shared" si="5"/>
        <v>10.4</v>
      </c>
      <c r="O51" s="19">
        <f t="shared" si="6"/>
        <v>4.8</v>
      </c>
      <c r="P51" s="19">
        <f t="shared" si="7"/>
        <v>5.9</v>
      </c>
      <c r="Q51" s="20">
        <v>0</v>
      </c>
    </row>
    <row r="52" spans="1:21" s="16" customFormat="1" ht="15.75" x14ac:dyDescent="0.25">
      <c r="A52" s="13">
        <v>51</v>
      </c>
      <c r="B52" s="12" t="str">
        <f>FIGURES!B64</f>
        <v>ELEANOR DEADMAN</v>
      </c>
      <c r="C52" s="12" t="str">
        <f>FIGURES!C64</f>
        <v>Chlt</v>
      </c>
      <c r="D52" s="67">
        <f>FIGURES!F64</f>
        <v>38451</v>
      </c>
      <c r="E52" s="12">
        <f>FIGURES!G64</f>
        <v>0</v>
      </c>
      <c r="F52" s="16" t="s">
        <v>1</v>
      </c>
      <c r="G52" s="17">
        <v>4.5</v>
      </c>
      <c r="H52" s="17">
        <v>4.4000000000000004</v>
      </c>
      <c r="I52" s="17">
        <v>5.3</v>
      </c>
      <c r="J52" s="17">
        <v>4.5</v>
      </c>
      <c r="K52" s="17">
        <v>4.5</v>
      </c>
      <c r="L52" s="17"/>
      <c r="M52" s="18">
        <f t="shared" si="4"/>
        <v>13.499999999999996</v>
      </c>
      <c r="N52" s="32">
        <f t="shared" si="5"/>
        <v>9</v>
      </c>
      <c r="O52" s="19">
        <f t="shared" si="6"/>
        <v>4.4000000000000004</v>
      </c>
      <c r="P52" s="19">
        <f t="shared" si="7"/>
        <v>5.3</v>
      </c>
      <c r="Q52" s="20">
        <v>0</v>
      </c>
    </row>
    <row r="53" spans="1:21" s="16" customFormat="1" ht="15.75" x14ac:dyDescent="0.25">
      <c r="A53" s="13">
        <v>52</v>
      </c>
      <c r="B53" s="12" t="str">
        <f>FIGURES!B65</f>
        <v>PHOEBE SATURELY</v>
      </c>
      <c r="C53" s="12" t="str">
        <f>FIGURES!C65</f>
        <v>Rug</v>
      </c>
      <c r="D53" s="67">
        <f>FIGURES!F65</f>
        <v>38451</v>
      </c>
      <c r="E53" s="12">
        <f>FIGURES!G65</f>
        <v>0</v>
      </c>
      <c r="F53" s="16" t="s">
        <v>1</v>
      </c>
      <c r="G53" s="17">
        <v>5.0999999999999996</v>
      </c>
      <c r="H53" s="17">
        <v>5</v>
      </c>
      <c r="I53" s="17">
        <v>4.9000000000000004</v>
      </c>
      <c r="J53" s="17">
        <v>3.7</v>
      </c>
      <c r="K53" s="17">
        <v>3.4</v>
      </c>
      <c r="L53" s="17"/>
      <c r="M53" s="18">
        <f t="shared" si="4"/>
        <v>13.6</v>
      </c>
      <c r="N53" s="32">
        <f t="shared" si="5"/>
        <v>9.0667000000000009</v>
      </c>
      <c r="O53" s="19">
        <f t="shared" si="6"/>
        <v>3.4</v>
      </c>
      <c r="P53" s="19">
        <f t="shared" si="7"/>
        <v>5.0999999999999996</v>
      </c>
      <c r="Q53" s="20">
        <v>0</v>
      </c>
      <c r="U53" s="21"/>
    </row>
    <row r="54" spans="1:21" s="16" customFormat="1" ht="15.75" x14ac:dyDescent="0.25">
      <c r="A54" s="13">
        <v>53</v>
      </c>
      <c r="B54" s="12" t="str">
        <f>FIGURES!B66</f>
        <v>SOPHIE THOMAS</v>
      </c>
      <c r="C54" s="12" t="str">
        <f>FIGURES!C66</f>
        <v>Rug</v>
      </c>
      <c r="D54" s="67">
        <f>FIGURES!F66</f>
        <v>38419</v>
      </c>
      <c r="E54" s="12">
        <f>FIGURES!G66</f>
        <v>0</v>
      </c>
      <c r="F54" s="16" t="s">
        <v>1</v>
      </c>
      <c r="G54" s="17">
        <v>3.7</v>
      </c>
      <c r="H54" s="17">
        <v>3.7</v>
      </c>
      <c r="I54" s="17">
        <v>3.9</v>
      </c>
      <c r="J54" s="17">
        <v>4</v>
      </c>
      <c r="K54" s="17">
        <v>3.6</v>
      </c>
      <c r="L54" s="17"/>
      <c r="M54" s="18">
        <f t="shared" si="4"/>
        <v>11.300000000000002</v>
      </c>
      <c r="N54" s="32">
        <f t="shared" si="5"/>
        <v>7.5332999999999997</v>
      </c>
      <c r="O54" s="19">
        <f t="shared" si="6"/>
        <v>3.6</v>
      </c>
      <c r="P54" s="19">
        <f t="shared" si="7"/>
        <v>4</v>
      </c>
      <c r="Q54" s="20">
        <v>0</v>
      </c>
      <c r="U54" s="21"/>
    </row>
    <row r="55" spans="1:21" s="16" customFormat="1" ht="15.75" x14ac:dyDescent="0.25">
      <c r="A55" s="13">
        <v>54</v>
      </c>
      <c r="B55" s="12"/>
      <c r="C55" s="12"/>
      <c r="D55" s="67"/>
      <c r="E55" s="12"/>
      <c r="G55" s="17"/>
      <c r="H55" s="17"/>
      <c r="I55" s="17"/>
      <c r="J55" s="17"/>
      <c r="K55" s="17"/>
      <c r="L55" s="17"/>
      <c r="M55" s="18">
        <f t="shared" si="4"/>
        <v>0</v>
      </c>
      <c r="N55" s="32">
        <f t="shared" si="5"/>
        <v>0</v>
      </c>
      <c r="O55" s="19">
        <f t="shared" si="6"/>
        <v>0</v>
      </c>
      <c r="P55" s="19">
        <f t="shared" si="7"/>
        <v>0</v>
      </c>
      <c r="Q55" s="20">
        <v>0</v>
      </c>
      <c r="U55" s="21"/>
    </row>
    <row r="56" spans="1:21" s="16" customFormat="1" ht="15.75" x14ac:dyDescent="0.25">
      <c r="A56" s="13">
        <v>55</v>
      </c>
      <c r="B56" s="12"/>
      <c r="C56" s="12"/>
      <c r="D56" s="67"/>
      <c r="E56" s="12"/>
      <c r="G56" s="17"/>
      <c r="H56" s="17"/>
      <c r="I56" s="17"/>
      <c r="J56" s="17"/>
      <c r="K56" s="17"/>
      <c r="L56" s="17"/>
      <c r="M56" s="18">
        <f t="shared" si="4"/>
        <v>0</v>
      </c>
      <c r="N56" s="32">
        <f t="shared" si="5"/>
        <v>0</v>
      </c>
      <c r="O56" s="19">
        <f t="shared" si="6"/>
        <v>0</v>
      </c>
      <c r="P56" s="19">
        <f t="shared" si="7"/>
        <v>0</v>
      </c>
      <c r="Q56" s="20">
        <v>0</v>
      </c>
      <c r="U56" s="21"/>
    </row>
    <row r="57" spans="1:21" s="16" customFormat="1" ht="15.75" x14ac:dyDescent="0.25">
      <c r="A57" s="13">
        <v>56</v>
      </c>
      <c r="B57" s="12"/>
      <c r="C57" s="12"/>
      <c r="D57" s="67"/>
      <c r="E57" s="12"/>
      <c r="G57" s="17"/>
      <c r="H57" s="17"/>
      <c r="I57" s="17"/>
      <c r="J57" s="17"/>
      <c r="K57" s="17"/>
      <c r="L57" s="17"/>
      <c r="M57" s="18">
        <f t="shared" si="4"/>
        <v>0</v>
      </c>
      <c r="N57" s="32">
        <f t="shared" si="5"/>
        <v>0</v>
      </c>
      <c r="O57" s="19">
        <f t="shared" si="6"/>
        <v>0</v>
      </c>
      <c r="P57" s="19">
        <f t="shared" si="7"/>
        <v>0</v>
      </c>
      <c r="Q57" s="20">
        <v>0</v>
      </c>
      <c r="U57" s="21"/>
    </row>
    <row r="58" spans="1:21" s="16" customFormat="1" ht="15.75" x14ac:dyDescent="0.25">
      <c r="A58" s="13">
        <v>57</v>
      </c>
      <c r="B58" s="12"/>
      <c r="C58" s="12"/>
      <c r="D58" s="67"/>
      <c r="E58" s="12"/>
      <c r="G58" s="17"/>
      <c r="H58" s="17"/>
      <c r="I58" s="17"/>
      <c r="J58" s="17"/>
      <c r="K58" s="17"/>
      <c r="L58" s="17"/>
      <c r="M58" s="18">
        <f t="shared" si="4"/>
        <v>0</v>
      </c>
      <c r="N58" s="32">
        <f t="shared" si="5"/>
        <v>0</v>
      </c>
      <c r="O58" s="19">
        <f t="shared" si="6"/>
        <v>0</v>
      </c>
      <c r="P58" s="19">
        <f t="shared" si="7"/>
        <v>0</v>
      </c>
      <c r="Q58" s="20">
        <v>0</v>
      </c>
      <c r="U58" s="21"/>
    </row>
    <row r="59" spans="1:21" s="16" customFormat="1" ht="15.75" x14ac:dyDescent="0.25">
      <c r="A59" s="13">
        <v>58</v>
      </c>
      <c r="B59" s="12"/>
      <c r="C59" s="12"/>
      <c r="D59" s="67"/>
      <c r="E59" s="12"/>
      <c r="G59" s="17"/>
      <c r="H59" s="17"/>
      <c r="I59" s="17"/>
      <c r="J59" s="17"/>
      <c r="K59" s="17"/>
      <c r="L59" s="17"/>
      <c r="M59" s="18">
        <f t="shared" si="4"/>
        <v>0</v>
      </c>
      <c r="N59" s="32">
        <f t="shared" si="5"/>
        <v>0</v>
      </c>
      <c r="O59" s="19">
        <f t="shared" si="6"/>
        <v>0</v>
      </c>
      <c r="P59" s="19">
        <f t="shared" si="7"/>
        <v>0</v>
      </c>
      <c r="Q59" s="20">
        <v>0</v>
      </c>
      <c r="U59" s="21"/>
    </row>
    <row r="60" spans="1:21" s="16" customFormat="1" ht="15.75" x14ac:dyDescent="0.25">
      <c r="A60" s="13">
        <v>59</v>
      </c>
      <c r="B60" s="12"/>
      <c r="C60" s="12"/>
      <c r="D60" s="67"/>
      <c r="E60" s="12"/>
      <c r="G60" s="17"/>
      <c r="H60" s="17"/>
      <c r="I60" s="17"/>
      <c r="J60" s="17"/>
      <c r="K60" s="17"/>
      <c r="L60" s="17"/>
      <c r="M60" s="18">
        <f t="shared" si="4"/>
        <v>0</v>
      </c>
      <c r="N60" s="32">
        <f t="shared" si="5"/>
        <v>0</v>
      </c>
      <c r="O60" s="19">
        <f t="shared" si="6"/>
        <v>0</v>
      </c>
      <c r="P60" s="19">
        <f t="shared" si="7"/>
        <v>0</v>
      </c>
      <c r="Q60" s="20">
        <v>0</v>
      </c>
      <c r="U60" s="21"/>
    </row>
    <row r="61" spans="1:21" s="16" customFormat="1" ht="15.75" x14ac:dyDescent="0.25">
      <c r="A61" s="13">
        <v>60</v>
      </c>
      <c r="B61" s="12"/>
      <c r="C61" s="12"/>
      <c r="D61" s="67"/>
      <c r="E61" s="12"/>
      <c r="G61" s="17"/>
      <c r="H61" s="17"/>
      <c r="I61" s="17"/>
      <c r="J61" s="17"/>
      <c r="K61" s="17"/>
      <c r="L61" s="17"/>
      <c r="M61" s="18">
        <f t="shared" si="4"/>
        <v>0</v>
      </c>
      <c r="N61" s="32">
        <f t="shared" si="5"/>
        <v>0</v>
      </c>
      <c r="O61" s="19">
        <f t="shared" si="6"/>
        <v>0</v>
      </c>
      <c r="P61" s="19">
        <f t="shared" si="7"/>
        <v>0</v>
      </c>
      <c r="Q61" s="20">
        <v>0</v>
      </c>
      <c r="U61" s="21"/>
    </row>
    <row r="62" spans="1:21" ht="15.75" x14ac:dyDescent="0.25">
      <c r="A62" s="13">
        <v>61</v>
      </c>
      <c r="B62" s="12"/>
      <c r="C62" s="12"/>
      <c r="D62" s="67"/>
      <c r="E62" s="12"/>
      <c r="F62" s="16"/>
      <c r="G62" s="17"/>
      <c r="H62" s="17"/>
      <c r="I62" s="17"/>
      <c r="J62" s="17"/>
      <c r="K62" s="17"/>
      <c r="L62" s="17"/>
      <c r="M62" s="18">
        <f t="shared" ref="M62:M80" si="8">SUM(G62:L62)-O62-P62</f>
        <v>0</v>
      </c>
      <c r="N62" s="32">
        <f t="shared" si="5"/>
        <v>0</v>
      </c>
      <c r="O62" s="19">
        <f t="shared" ref="O62:O80" si="9">MIN(G62:L62)</f>
        <v>0</v>
      </c>
      <c r="P62" s="19">
        <f t="shared" ref="P62:P80" si="10">MAX(G62:L62)</f>
        <v>0</v>
      </c>
      <c r="Q62" s="20">
        <v>0</v>
      </c>
    </row>
    <row r="63" spans="1:21" ht="15.75" x14ac:dyDescent="0.25">
      <c r="A63" s="13">
        <v>62</v>
      </c>
      <c r="B63" s="12"/>
      <c r="C63" s="12"/>
      <c r="D63" s="67"/>
      <c r="E63" s="12"/>
      <c r="F63" s="16"/>
      <c r="G63" s="17"/>
      <c r="H63" s="17"/>
      <c r="I63" s="17"/>
      <c r="J63" s="17"/>
      <c r="K63" s="17"/>
      <c r="L63" s="17"/>
      <c r="M63" s="18">
        <f t="shared" si="8"/>
        <v>0</v>
      </c>
      <c r="N63" s="32">
        <f t="shared" si="5"/>
        <v>0</v>
      </c>
      <c r="O63" s="19">
        <f t="shared" si="9"/>
        <v>0</v>
      </c>
      <c r="P63" s="19">
        <f t="shared" si="10"/>
        <v>0</v>
      </c>
      <c r="Q63" s="20">
        <v>0</v>
      </c>
    </row>
    <row r="64" spans="1:21" ht="15.75" x14ac:dyDescent="0.25">
      <c r="A64" s="13">
        <v>63</v>
      </c>
      <c r="B64" s="12"/>
      <c r="C64" s="12"/>
      <c r="D64" s="67"/>
      <c r="E64" s="12"/>
      <c r="F64" s="16"/>
      <c r="G64" s="17"/>
      <c r="H64" s="17"/>
      <c r="I64" s="17"/>
      <c r="J64" s="17"/>
      <c r="K64" s="17"/>
      <c r="L64" s="17"/>
      <c r="M64" s="18">
        <f t="shared" si="8"/>
        <v>0</v>
      </c>
      <c r="N64" s="32">
        <f t="shared" si="5"/>
        <v>0</v>
      </c>
      <c r="O64" s="19">
        <f t="shared" si="9"/>
        <v>0</v>
      </c>
      <c r="P64" s="19">
        <f t="shared" si="10"/>
        <v>0</v>
      </c>
      <c r="Q64" s="20">
        <v>0</v>
      </c>
    </row>
    <row r="65" spans="1:17" ht="15.75" x14ac:dyDescent="0.25">
      <c r="A65" s="13">
        <v>64</v>
      </c>
      <c r="B65" s="12"/>
      <c r="C65" s="12"/>
      <c r="D65" s="67"/>
      <c r="E65" s="12"/>
      <c r="F65" s="16"/>
      <c r="G65" s="17"/>
      <c r="H65" s="17"/>
      <c r="I65" s="17"/>
      <c r="J65" s="17"/>
      <c r="K65" s="17"/>
      <c r="L65" s="17"/>
      <c r="M65" s="18">
        <f t="shared" si="8"/>
        <v>0</v>
      </c>
      <c r="N65" s="32">
        <f t="shared" si="5"/>
        <v>0</v>
      </c>
      <c r="O65" s="19">
        <f t="shared" si="9"/>
        <v>0</v>
      </c>
      <c r="P65" s="19">
        <f t="shared" si="10"/>
        <v>0</v>
      </c>
      <c r="Q65" s="20">
        <v>0</v>
      </c>
    </row>
    <row r="66" spans="1:17" ht="15.75" x14ac:dyDescent="0.25">
      <c r="A66" s="13">
        <v>65</v>
      </c>
      <c r="B66" s="12"/>
      <c r="C66" s="12"/>
      <c r="D66" s="67"/>
      <c r="E66" s="12"/>
      <c r="F66" s="16"/>
      <c r="G66" s="17"/>
      <c r="H66" s="17"/>
      <c r="I66" s="17"/>
      <c r="J66" s="17"/>
      <c r="K66" s="17"/>
      <c r="L66" s="17"/>
      <c r="M66" s="18">
        <f t="shared" si="8"/>
        <v>0</v>
      </c>
      <c r="N66" s="32">
        <f t="shared" ref="N66:N91" si="11">ROUND((SUM(G66:L66)-SUM(O66:P66))*$C$1/3,4)</f>
        <v>0</v>
      </c>
      <c r="O66" s="19">
        <f t="shared" si="9"/>
        <v>0</v>
      </c>
      <c r="P66" s="19">
        <f t="shared" si="10"/>
        <v>0</v>
      </c>
      <c r="Q66" s="20">
        <v>0</v>
      </c>
    </row>
    <row r="67" spans="1:17" ht="15.75" x14ac:dyDescent="0.25">
      <c r="A67" s="13">
        <v>66</v>
      </c>
      <c r="B67" s="12"/>
      <c r="C67" s="12"/>
      <c r="D67" s="67"/>
      <c r="E67" s="12"/>
      <c r="F67" s="16"/>
      <c r="G67" s="17"/>
      <c r="H67" s="17"/>
      <c r="I67" s="17"/>
      <c r="J67" s="17"/>
      <c r="K67" s="17"/>
      <c r="L67" s="17"/>
      <c r="M67" s="18">
        <f t="shared" si="8"/>
        <v>0</v>
      </c>
      <c r="N67" s="32">
        <f t="shared" si="11"/>
        <v>0</v>
      </c>
      <c r="O67" s="19">
        <f t="shared" si="9"/>
        <v>0</v>
      </c>
      <c r="P67" s="19">
        <f t="shared" si="10"/>
        <v>0</v>
      </c>
      <c r="Q67" s="20">
        <v>0</v>
      </c>
    </row>
    <row r="68" spans="1:17" ht="15.75" x14ac:dyDescent="0.25">
      <c r="A68" s="13">
        <v>67</v>
      </c>
      <c r="B68" s="12"/>
      <c r="C68" s="12"/>
      <c r="D68" s="67"/>
      <c r="E68" s="12"/>
      <c r="F68" s="16"/>
      <c r="G68" s="17"/>
      <c r="H68" s="17"/>
      <c r="I68" s="17"/>
      <c r="J68" s="17"/>
      <c r="K68" s="17"/>
      <c r="L68" s="17"/>
      <c r="M68" s="18">
        <f t="shared" si="8"/>
        <v>0</v>
      </c>
      <c r="N68" s="32">
        <f t="shared" si="11"/>
        <v>0</v>
      </c>
      <c r="O68" s="19">
        <f t="shared" si="9"/>
        <v>0</v>
      </c>
      <c r="P68" s="19">
        <f t="shared" si="10"/>
        <v>0</v>
      </c>
      <c r="Q68" s="20">
        <v>0</v>
      </c>
    </row>
    <row r="69" spans="1:17" ht="15.75" x14ac:dyDescent="0.25">
      <c r="A69" s="13">
        <v>68</v>
      </c>
      <c r="B69" s="12"/>
      <c r="C69" s="12"/>
      <c r="D69" s="67"/>
      <c r="E69" s="12"/>
      <c r="F69" s="16"/>
      <c r="G69" s="17"/>
      <c r="H69" s="17"/>
      <c r="I69" s="17"/>
      <c r="J69" s="17"/>
      <c r="K69" s="17"/>
      <c r="L69" s="17"/>
      <c r="M69" s="18">
        <f t="shared" si="8"/>
        <v>0</v>
      </c>
      <c r="N69" s="32">
        <f t="shared" si="11"/>
        <v>0</v>
      </c>
      <c r="O69" s="19">
        <f t="shared" si="9"/>
        <v>0</v>
      </c>
      <c r="P69" s="19">
        <f t="shared" si="10"/>
        <v>0</v>
      </c>
      <c r="Q69" s="20">
        <v>0</v>
      </c>
    </row>
    <row r="70" spans="1:17" ht="15.75" x14ac:dyDescent="0.25">
      <c r="A70" s="13">
        <v>69</v>
      </c>
      <c r="B70" s="12"/>
      <c r="C70" s="12"/>
      <c r="D70" s="67"/>
      <c r="E70" s="12"/>
      <c r="F70" s="16"/>
      <c r="G70" s="17"/>
      <c r="H70" s="17"/>
      <c r="I70" s="17"/>
      <c r="J70" s="17"/>
      <c r="K70" s="17"/>
      <c r="L70" s="17"/>
      <c r="M70" s="18">
        <f t="shared" si="8"/>
        <v>0</v>
      </c>
      <c r="N70" s="32">
        <f t="shared" si="11"/>
        <v>0</v>
      </c>
      <c r="O70" s="19">
        <f t="shared" si="9"/>
        <v>0</v>
      </c>
      <c r="P70" s="19">
        <f t="shared" si="10"/>
        <v>0</v>
      </c>
      <c r="Q70" s="20">
        <v>0</v>
      </c>
    </row>
    <row r="71" spans="1:17" ht="15.75" x14ac:dyDescent="0.25">
      <c r="A71" s="13">
        <v>70</v>
      </c>
      <c r="B71" s="12"/>
      <c r="C71" s="12"/>
      <c r="D71" s="67"/>
      <c r="E71" s="12"/>
      <c r="F71" s="16"/>
      <c r="G71" s="17"/>
      <c r="H71" s="17"/>
      <c r="I71" s="17"/>
      <c r="J71" s="17"/>
      <c r="K71" s="17"/>
      <c r="L71" s="17"/>
      <c r="M71" s="18">
        <f t="shared" si="8"/>
        <v>0</v>
      </c>
      <c r="N71" s="32">
        <f t="shared" si="11"/>
        <v>0</v>
      </c>
      <c r="O71" s="19">
        <f t="shared" si="9"/>
        <v>0</v>
      </c>
      <c r="P71" s="19">
        <f t="shared" si="10"/>
        <v>0</v>
      </c>
      <c r="Q71" s="20">
        <v>0</v>
      </c>
    </row>
    <row r="72" spans="1:17" ht="15.75" x14ac:dyDescent="0.25">
      <c r="A72" s="13">
        <v>71</v>
      </c>
      <c r="B72" s="12"/>
      <c r="C72" s="12"/>
      <c r="D72" s="67"/>
      <c r="E72" s="12"/>
      <c r="F72" s="16"/>
      <c r="G72" s="17"/>
      <c r="H72" s="17"/>
      <c r="I72" s="17"/>
      <c r="J72" s="17"/>
      <c r="K72" s="17"/>
      <c r="L72" s="17"/>
      <c r="M72" s="18">
        <f t="shared" si="8"/>
        <v>0</v>
      </c>
      <c r="N72" s="32">
        <f t="shared" si="11"/>
        <v>0</v>
      </c>
      <c r="O72" s="19">
        <f t="shared" si="9"/>
        <v>0</v>
      </c>
      <c r="P72" s="19">
        <f t="shared" si="10"/>
        <v>0</v>
      </c>
      <c r="Q72" s="20">
        <v>0</v>
      </c>
    </row>
    <row r="73" spans="1:17" ht="15.75" x14ac:dyDescent="0.25">
      <c r="A73" s="13">
        <v>72</v>
      </c>
      <c r="B73" s="12"/>
      <c r="C73" s="12"/>
      <c r="D73" s="67"/>
      <c r="E73" s="12"/>
      <c r="F73" s="16"/>
      <c r="G73" s="17"/>
      <c r="H73" s="17"/>
      <c r="I73" s="17"/>
      <c r="J73" s="17"/>
      <c r="K73" s="17"/>
      <c r="L73" s="17"/>
      <c r="M73" s="18">
        <f t="shared" si="8"/>
        <v>0</v>
      </c>
      <c r="N73" s="32">
        <f t="shared" si="11"/>
        <v>0</v>
      </c>
      <c r="O73" s="19">
        <f t="shared" si="9"/>
        <v>0</v>
      </c>
      <c r="P73" s="19">
        <f t="shared" si="10"/>
        <v>0</v>
      </c>
      <c r="Q73" s="20">
        <v>0</v>
      </c>
    </row>
    <row r="74" spans="1:17" ht="15.75" x14ac:dyDescent="0.25">
      <c r="A74" s="13">
        <v>73</v>
      </c>
      <c r="B74" s="12"/>
      <c r="C74" s="12"/>
      <c r="D74" s="67"/>
      <c r="E74" s="12"/>
      <c r="F74" s="16"/>
      <c r="G74" s="17"/>
      <c r="H74" s="17"/>
      <c r="I74" s="17"/>
      <c r="J74" s="17"/>
      <c r="K74" s="17"/>
      <c r="L74" s="17"/>
      <c r="M74" s="18">
        <f t="shared" si="8"/>
        <v>0</v>
      </c>
      <c r="N74" s="32">
        <f t="shared" si="11"/>
        <v>0</v>
      </c>
      <c r="O74" s="19">
        <f t="shared" si="9"/>
        <v>0</v>
      </c>
      <c r="P74" s="19">
        <f t="shared" si="10"/>
        <v>0</v>
      </c>
      <c r="Q74" s="20">
        <v>0</v>
      </c>
    </row>
    <row r="75" spans="1:17" ht="15.75" x14ac:dyDescent="0.25">
      <c r="A75" s="13">
        <v>74</v>
      </c>
      <c r="B75" s="12"/>
      <c r="C75" s="12"/>
      <c r="D75" s="67"/>
      <c r="E75" s="12"/>
      <c r="F75" s="16"/>
      <c r="G75" s="17"/>
      <c r="H75" s="17"/>
      <c r="I75" s="17"/>
      <c r="J75" s="17"/>
      <c r="K75" s="17"/>
      <c r="L75" s="17"/>
      <c r="M75" s="18">
        <f t="shared" si="8"/>
        <v>0</v>
      </c>
      <c r="N75" s="32">
        <f t="shared" si="11"/>
        <v>0</v>
      </c>
      <c r="O75" s="19">
        <f t="shared" si="9"/>
        <v>0</v>
      </c>
      <c r="P75" s="19">
        <f t="shared" si="10"/>
        <v>0</v>
      </c>
      <c r="Q75" s="20">
        <v>0</v>
      </c>
    </row>
    <row r="76" spans="1:17" ht="15.75" x14ac:dyDescent="0.25">
      <c r="A76" s="13">
        <v>75</v>
      </c>
      <c r="B76" s="12"/>
      <c r="C76" s="12"/>
      <c r="D76" s="67"/>
      <c r="E76" s="12"/>
      <c r="F76" s="16"/>
      <c r="G76" s="17"/>
      <c r="H76" s="17"/>
      <c r="I76" s="17"/>
      <c r="J76" s="17"/>
      <c r="K76" s="17"/>
      <c r="L76" s="17"/>
      <c r="M76" s="18">
        <f t="shared" si="8"/>
        <v>0</v>
      </c>
      <c r="N76" s="32">
        <f t="shared" si="11"/>
        <v>0</v>
      </c>
      <c r="O76" s="19">
        <f t="shared" si="9"/>
        <v>0</v>
      </c>
      <c r="P76" s="19">
        <f t="shared" si="10"/>
        <v>0</v>
      </c>
      <c r="Q76" s="20">
        <v>0</v>
      </c>
    </row>
    <row r="77" spans="1:17" ht="15.75" x14ac:dyDescent="0.25">
      <c r="A77" s="13">
        <v>76</v>
      </c>
      <c r="B77" s="12"/>
      <c r="C77" s="12"/>
      <c r="D77" s="67"/>
      <c r="E77" s="12"/>
      <c r="F77" s="16"/>
      <c r="G77" s="17"/>
      <c r="H77" s="17"/>
      <c r="I77" s="17"/>
      <c r="J77" s="17"/>
      <c r="K77" s="17"/>
      <c r="L77" s="17"/>
      <c r="M77" s="18">
        <f t="shared" si="8"/>
        <v>0</v>
      </c>
      <c r="N77" s="32">
        <f t="shared" si="11"/>
        <v>0</v>
      </c>
      <c r="O77" s="19">
        <f t="shared" si="9"/>
        <v>0</v>
      </c>
      <c r="P77" s="19">
        <f t="shared" si="10"/>
        <v>0</v>
      </c>
      <c r="Q77" s="20">
        <v>0</v>
      </c>
    </row>
    <row r="78" spans="1:17" ht="15.75" x14ac:dyDescent="0.25">
      <c r="A78" s="13">
        <v>77</v>
      </c>
      <c r="B78" s="12"/>
      <c r="C78" s="12"/>
      <c r="D78" s="67"/>
      <c r="E78" s="12"/>
      <c r="F78" s="16"/>
      <c r="G78" s="17"/>
      <c r="H78" s="17"/>
      <c r="I78" s="17"/>
      <c r="J78" s="17"/>
      <c r="K78" s="17"/>
      <c r="L78" s="17"/>
      <c r="M78" s="18">
        <f t="shared" si="8"/>
        <v>0</v>
      </c>
      <c r="N78" s="32">
        <f t="shared" si="11"/>
        <v>0</v>
      </c>
      <c r="O78" s="19">
        <f t="shared" si="9"/>
        <v>0</v>
      </c>
      <c r="P78" s="19">
        <f t="shared" si="10"/>
        <v>0</v>
      </c>
      <c r="Q78" s="20">
        <v>0</v>
      </c>
    </row>
    <row r="79" spans="1:17" ht="15.75" x14ac:dyDescent="0.25">
      <c r="A79" s="13">
        <v>78</v>
      </c>
      <c r="B79" s="12"/>
      <c r="C79" s="12"/>
      <c r="D79" s="67"/>
      <c r="E79" s="12"/>
      <c r="F79" s="16"/>
      <c r="G79" s="17"/>
      <c r="H79" s="17"/>
      <c r="I79" s="17"/>
      <c r="J79" s="17"/>
      <c r="K79" s="17"/>
      <c r="L79" s="17"/>
      <c r="M79" s="18">
        <f t="shared" si="8"/>
        <v>0</v>
      </c>
      <c r="N79" s="32">
        <f t="shared" si="11"/>
        <v>0</v>
      </c>
      <c r="O79" s="19">
        <f t="shared" si="9"/>
        <v>0</v>
      </c>
      <c r="P79" s="19">
        <f t="shared" si="10"/>
        <v>0</v>
      </c>
      <c r="Q79" s="20">
        <v>0</v>
      </c>
    </row>
    <row r="80" spans="1:17" ht="15.75" x14ac:dyDescent="0.25">
      <c r="A80" s="13">
        <v>79</v>
      </c>
      <c r="B80" s="12"/>
      <c r="C80" s="12"/>
      <c r="D80" s="67"/>
      <c r="E80" s="12"/>
      <c r="F80" s="16"/>
      <c r="G80" s="17"/>
      <c r="H80" s="17"/>
      <c r="I80" s="17"/>
      <c r="J80" s="17"/>
      <c r="K80" s="17"/>
      <c r="L80" s="17"/>
      <c r="M80" s="18">
        <f t="shared" si="8"/>
        <v>0</v>
      </c>
      <c r="N80" s="32">
        <f t="shared" si="11"/>
        <v>0</v>
      </c>
      <c r="O80" s="19">
        <f t="shared" si="9"/>
        <v>0</v>
      </c>
      <c r="P80" s="19">
        <f t="shared" si="10"/>
        <v>0</v>
      </c>
      <c r="Q80" s="20">
        <v>0</v>
      </c>
    </row>
    <row r="81" spans="1:17" ht="15.75" x14ac:dyDescent="0.25">
      <c r="A81" s="13">
        <v>80</v>
      </c>
      <c r="B81" s="12"/>
      <c r="C81" s="12"/>
      <c r="D81" s="67"/>
      <c r="E81" s="12"/>
      <c r="F81" s="16"/>
      <c r="G81" s="17"/>
      <c r="H81" s="17"/>
      <c r="I81" s="17"/>
      <c r="J81" s="17"/>
      <c r="K81" s="17"/>
      <c r="L81" s="17"/>
      <c r="M81" s="18">
        <f t="shared" ref="M81:M91" si="12">SUM(G81:L81)-O81-P81</f>
        <v>0</v>
      </c>
      <c r="N81" s="32">
        <f t="shared" si="11"/>
        <v>0</v>
      </c>
      <c r="O81" s="19">
        <f t="shared" ref="O81:O91" si="13">MIN(G81:L81)</f>
        <v>0</v>
      </c>
      <c r="P81" s="19">
        <f t="shared" ref="P81:P91" si="14">MAX(G81:L81)</f>
        <v>0</v>
      </c>
      <c r="Q81" s="20">
        <v>0</v>
      </c>
    </row>
    <row r="82" spans="1:17" ht="15.75" x14ac:dyDescent="0.25">
      <c r="A82" s="13">
        <v>81</v>
      </c>
      <c r="B82" s="12"/>
      <c r="C82" s="12"/>
      <c r="D82" s="67"/>
      <c r="E82" s="12"/>
      <c r="F82" s="16"/>
      <c r="G82" s="17"/>
      <c r="H82" s="17"/>
      <c r="I82" s="17"/>
      <c r="J82" s="17"/>
      <c r="K82" s="17"/>
      <c r="L82" s="17"/>
      <c r="M82" s="18">
        <f t="shared" si="12"/>
        <v>0</v>
      </c>
      <c r="N82" s="32">
        <f t="shared" si="11"/>
        <v>0</v>
      </c>
      <c r="O82" s="19">
        <f t="shared" si="13"/>
        <v>0</v>
      </c>
      <c r="P82" s="19">
        <f t="shared" si="14"/>
        <v>0</v>
      </c>
      <c r="Q82" s="20">
        <v>0</v>
      </c>
    </row>
    <row r="83" spans="1:17" ht="15.75" x14ac:dyDescent="0.25">
      <c r="A83" s="13">
        <v>82</v>
      </c>
      <c r="B83" s="12"/>
      <c r="C83" s="12"/>
      <c r="D83" s="67"/>
      <c r="E83" s="12"/>
      <c r="F83" s="16"/>
      <c r="G83" s="17"/>
      <c r="H83" s="17"/>
      <c r="I83" s="17"/>
      <c r="J83" s="17"/>
      <c r="K83" s="17"/>
      <c r="L83" s="17"/>
      <c r="M83" s="18">
        <f t="shared" si="12"/>
        <v>0</v>
      </c>
      <c r="N83" s="32">
        <f t="shared" si="11"/>
        <v>0</v>
      </c>
      <c r="O83" s="19">
        <f t="shared" si="13"/>
        <v>0</v>
      </c>
      <c r="P83" s="19">
        <f t="shared" si="14"/>
        <v>0</v>
      </c>
      <c r="Q83" s="20">
        <v>0</v>
      </c>
    </row>
    <row r="84" spans="1:17" ht="15.75" x14ac:dyDescent="0.25">
      <c r="A84" s="13">
        <v>83</v>
      </c>
      <c r="B84" s="12"/>
      <c r="C84" s="12"/>
      <c r="D84" s="67"/>
      <c r="E84" s="12"/>
      <c r="F84" s="16"/>
      <c r="G84" s="17"/>
      <c r="H84" s="17"/>
      <c r="I84" s="17"/>
      <c r="J84" s="17"/>
      <c r="K84" s="17"/>
      <c r="L84" s="17"/>
      <c r="M84" s="18">
        <f t="shared" si="12"/>
        <v>0</v>
      </c>
      <c r="N84" s="32">
        <f t="shared" si="11"/>
        <v>0</v>
      </c>
      <c r="O84" s="19">
        <f t="shared" si="13"/>
        <v>0</v>
      </c>
      <c r="P84" s="19">
        <f t="shared" si="14"/>
        <v>0</v>
      </c>
      <c r="Q84" s="20">
        <v>0</v>
      </c>
    </row>
    <row r="85" spans="1:17" ht="15.75" x14ac:dyDescent="0.25">
      <c r="A85" s="13">
        <v>84</v>
      </c>
      <c r="B85" s="12"/>
      <c r="C85" s="12"/>
      <c r="D85" s="67"/>
      <c r="E85" s="12"/>
      <c r="F85" s="16"/>
      <c r="G85" s="17"/>
      <c r="H85" s="17"/>
      <c r="I85" s="17"/>
      <c r="J85" s="17"/>
      <c r="K85" s="17"/>
      <c r="L85" s="17"/>
      <c r="M85" s="18">
        <f t="shared" si="12"/>
        <v>0</v>
      </c>
      <c r="N85" s="32">
        <f t="shared" si="11"/>
        <v>0</v>
      </c>
      <c r="O85" s="19">
        <f t="shared" si="13"/>
        <v>0</v>
      </c>
      <c r="P85" s="19">
        <f t="shared" si="14"/>
        <v>0</v>
      </c>
      <c r="Q85" s="20">
        <v>0</v>
      </c>
    </row>
    <row r="86" spans="1:17" ht="15.75" x14ac:dyDescent="0.25">
      <c r="A86" s="13">
        <v>85</v>
      </c>
      <c r="B86" s="12"/>
      <c r="C86" s="12"/>
      <c r="D86" s="67"/>
      <c r="E86" s="12"/>
      <c r="F86" s="16"/>
      <c r="G86" s="17"/>
      <c r="H86" s="17"/>
      <c r="I86" s="17"/>
      <c r="J86" s="17"/>
      <c r="K86" s="17"/>
      <c r="L86" s="17"/>
      <c r="M86" s="18">
        <f t="shared" si="12"/>
        <v>0</v>
      </c>
      <c r="N86" s="32">
        <f t="shared" si="11"/>
        <v>0</v>
      </c>
      <c r="O86" s="19">
        <f t="shared" si="13"/>
        <v>0</v>
      </c>
      <c r="P86" s="19">
        <f t="shared" si="14"/>
        <v>0</v>
      </c>
      <c r="Q86" s="20">
        <v>0</v>
      </c>
    </row>
    <row r="87" spans="1:17" ht="15.75" x14ac:dyDescent="0.25">
      <c r="A87" s="13">
        <v>86</v>
      </c>
      <c r="B87" s="12"/>
      <c r="C87" s="12"/>
      <c r="D87" s="67"/>
      <c r="E87" s="12"/>
      <c r="F87" s="16"/>
      <c r="G87" s="17"/>
      <c r="H87" s="17"/>
      <c r="I87" s="17"/>
      <c r="J87" s="17"/>
      <c r="K87" s="17"/>
      <c r="L87" s="17"/>
      <c r="M87" s="18">
        <f t="shared" si="12"/>
        <v>0</v>
      </c>
      <c r="N87" s="32">
        <f t="shared" si="11"/>
        <v>0</v>
      </c>
      <c r="O87" s="19">
        <f t="shared" si="13"/>
        <v>0</v>
      </c>
      <c r="P87" s="19">
        <f t="shared" si="14"/>
        <v>0</v>
      </c>
      <c r="Q87" s="20">
        <v>0</v>
      </c>
    </row>
    <row r="88" spans="1:17" ht="15.75" x14ac:dyDescent="0.25">
      <c r="A88" s="13">
        <v>87</v>
      </c>
      <c r="B88" s="12"/>
      <c r="C88" s="12"/>
      <c r="D88" s="67"/>
      <c r="E88" s="12"/>
      <c r="F88" s="16"/>
      <c r="G88" s="17"/>
      <c r="H88" s="17"/>
      <c r="I88" s="17"/>
      <c r="J88" s="17"/>
      <c r="K88" s="17"/>
      <c r="L88" s="17"/>
      <c r="M88" s="18">
        <f t="shared" si="12"/>
        <v>0</v>
      </c>
      <c r="N88" s="32">
        <f t="shared" si="11"/>
        <v>0</v>
      </c>
      <c r="O88" s="19">
        <f t="shared" si="13"/>
        <v>0</v>
      </c>
      <c r="P88" s="19">
        <f t="shared" si="14"/>
        <v>0</v>
      </c>
      <c r="Q88" s="20">
        <v>0</v>
      </c>
    </row>
    <row r="89" spans="1:17" ht="15.75" x14ac:dyDescent="0.25">
      <c r="A89" s="13">
        <v>88</v>
      </c>
      <c r="B89" s="12"/>
      <c r="C89" s="12"/>
      <c r="D89" s="67"/>
      <c r="E89" s="12"/>
      <c r="F89" s="16"/>
      <c r="G89" s="17"/>
      <c r="H89" s="17"/>
      <c r="I89" s="17"/>
      <c r="J89" s="17"/>
      <c r="K89" s="17"/>
      <c r="L89" s="17"/>
      <c r="M89" s="18">
        <f t="shared" si="12"/>
        <v>0</v>
      </c>
      <c r="N89" s="32">
        <f t="shared" si="11"/>
        <v>0</v>
      </c>
      <c r="O89" s="19">
        <f t="shared" si="13"/>
        <v>0</v>
      </c>
      <c r="P89" s="19">
        <f t="shared" si="14"/>
        <v>0</v>
      </c>
      <c r="Q89" s="20">
        <v>0</v>
      </c>
    </row>
    <row r="90" spans="1:17" ht="15.75" x14ac:dyDescent="0.25">
      <c r="A90" s="13">
        <v>89</v>
      </c>
      <c r="B90" s="12"/>
      <c r="C90" s="12"/>
      <c r="D90" s="67"/>
      <c r="E90" s="12"/>
      <c r="F90" s="16"/>
      <c r="G90" s="17"/>
      <c r="H90" s="17"/>
      <c r="I90" s="17"/>
      <c r="J90" s="17"/>
      <c r="K90" s="17"/>
      <c r="L90" s="17"/>
      <c r="M90" s="18">
        <f t="shared" si="12"/>
        <v>0</v>
      </c>
      <c r="N90" s="32">
        <f t="shared" si="11"/>
        <v>0</v>
      </c>
      <c r="O90" s="19">
        <f t="shared" si="13"/>
        <v>0</v>
      </c>
      <c r="P90" s="19">
        <f t="shared" si="14"/>
        <v>0</v>
      </c>
      <c r="Q90" s="20">
        <v>0</v>
      </c>
    </row>
    <row r="91" spans="1:17" ht="15.75" x14ac:dyDescent="0.25">
      <c r="A91" s="13">
        <v>90</v>
      </c>
      <c r="B91" s="12"/>
      <c r="C91" s="12"/>
      <c r="D91" s="12"/>
      <c r="E91" s="12"/>
      <c r="F91" s="16"/>
      <c r="G91" s="17"/>
      <c r="H91" s="17"/>
      <c r="I91" s="17"/>
      <c r="J91" s="17"/>
      <c r="K91" s="17"/>
      <c r="L91" s="17"/>
      <c r="M91" s="18">
        <f t="shared" si="12"/>
        <v>0</v>
      </c>
      <c r="N91" s="32">
        <f t="shared" si="11"/>
        <v>0</v>
      </c>
      <c r="O91" s="19">
        <f t="shared" si="13"/>
        <v>0</v>
      </c>
      <c r="P91" s="19">
        <f t="shared" si="14"/>
        <v>0</v>
      </c>
      <c r="Q91" s="20">
        <v>0</v>
      </c>
    </row>
    <row r="92" spans="1:17" ht="15.75" x14ac:dyDescent="0.25">
      <c r="A92" s="13">
        <v>91</v>
      </c>
      <c r="B92" s="12"/>
      <c r="C92" s="12"/>
      <c r="D92" s="12"/>
      <c r="E92" s="12"/>
      <c r="F92" s="16"/>
      <c r="G92" s="17"/>
      <c r="H92" s="17"/>
      <c r="I92" s="17"/>
      <c r="J92" s="17"/>
      <c r="K92" s="17"/>
      <c r="L92" s="17"/>
      <c r="M92" s="18">
        <f t="shared" ref="M92:M111" si="15">SUM(G92:L92)-O92-P92</f>
        <v>0</v>
      </c>
      <c r="N92" s="32">
        <f t="shared" ref="N92:N111" si="16">ROUND((SUM(G92:L92)-SUM(O92:P92))*$C$1/3,4)</f>
        <v>0</v>
      </c>
      <c r="O92" s="19">
        <f t="shared" ref="O92:O111" si="17">MIN(G92:L92)</f>
        <v>0</v>
      </c>
      <c r="P92" s="19">
        <f t="shared" ref="P92:P111" si="18">MAX(G92:L92)</f>
        <v>0</v>
      </c>
      <c r="Q92" s="20">
        <v>0</v>
      </c>
    </row>
    <row r="93" spans="1:17" ht="15.75" x14ac:dyDescent="0.25">
      <c r="A93" s="13">
        <v>92</v>
      </c>
      <c r="B93" s="12"/>
      <c r="C93" s="12"/>
      <c r="D93" s="12"/>
      <c r="E93" s="12"/>
      <c r="F93" s="16"/>
      <c r="G93" s="17"/>
      <c r="H93" s="17"/>
      <c r="I93" s="17"/>
      <c r="J93" s="17"/>
      <c r="K93" s="17"/>
      <c r="L93" s="17"/>
      <c r="M93" s="18">
        <f t="shared" si="15"/>
        <v>0</v>
      </c>
      <c r="N93" s="32">
        <f t="shared" si="16"/>
        <v>0</v>
      </c>
      <c r="O93" s="19">
        <f t="shared" si="17"/>
        <v>0</v>
      </c>
      <c r="P93" s="19">
        <f t="shared" si="18"/>
        <v>0</v>
      </c>
      <c r="Q93" s="20">
        <v>0</v>
      </c>
    </row>
    <row r="94" spans="1:17" ht="15.75" x14ac:dyDescent="0.25">
      <c r="A94" s="13">
        <v>93</v>
      </c>
      <c r="B94" s="12"/>
      <c r="C94" s="12"/>
      <c r="D94" s="12"/>
      <c r="E94" s="12"/>
      <c r="F94" s="16"/>
      <c r="G94" s="17"/>
      <c r="H94" s="17"/>
      <c r="I94" s="17"/>
      <c r="J94" s="17"/>
      <c r="K94" s="17"/>
      <c r="L94" s="17"/>
      <c r="M94" s="18">
        <f t="shared" si="15"/>
        <v>0</v>
      </c>
      <c r="N94" s="32">
        <f t="shared" si="16"/>
        <v>0</v>
      </c>
      <c r="O94" s="19">
        <f t="shared" si="17"/>
        <v>0</v>
      </c>
      <c r="P94" s="19">
        <f t="shared" si="18"/>
        <v>0</v>
      </c>
      <c r="Q94" s="20">
        <v>0</v>
      </c>
    </row>
    <row r="95" spans="1:17" ht="15.75" x14ac:dyDescent="0.25">
      <c r="A95" s="13">
        <v>94</v>
      </c>
      <c r="B95" s="12"/>
      <c r="C95" s="12"/>
      <c r="D95" s="12"/>
      <c r="E95" s="12"/>
      <c r="F95" s="16"/>
      <c r="G95" s="17"/>
      <c r="H95" s="17"/>
      <c r="I95" s="17"/>
      <c r="J95" s="17"/>
      <c r="K95" s="17"/>
      <c r="L95" s="17"/>
      <c r="M95" s="18">
        <f t="shared" si="15"/>
        <v>0</v>
      </c>
      <c r="N95" s="32">
        <f t="shared" si="16"/>
        <v>0</v>
      </c>
      <c r="O95" s="19">
        <f t="shared" si="17"/>
        <v>0</v>
      </c>
      <c r="P95" s="19">
        <f t="shared" si="18"/>
        <v>0</v>
      </c>
      <c r="Q95" s="20">
        <v>0</v>
      </c>
    </row>
    <row r="96" spans="1:17" ht="15.75" x14ac:dyDescent="0.25">
      <c r="A96" s="13">
        <v>95</v>
      </c>
      <c r="B96" s="12"/>
      <c r="C96" s="12"/>
      <c r="D96" s="12"/>
      <c r="E96" s="12"/>
      <c r="F96" s="16"/>
      <c r="G96" s="17"/>
      <c r="H96" s="17"/>
      <c r="I96" s="17"/>
      <c r="J96" s="17"/>
      <c r="K96" s="17"/>
      <c r="L96" s="17"/>
      <c r="M96" s="18">
        <f t="shared" si="15"/>
        <v>0</v>
      </c>
      <c r="N96" s="32">
        <f t="shared" si="16"/>
        <v>0</v>
      </c>
      <c r="O96" s="19">
        <f t="shared" si="17"/>
        <v>0</v>
      </c>
      <c r="P96" s="19">
        <f t="shared" si="18"/>
        <v>0</v>
      </c>
      <c r="Q96" s="20">
        <v>0</v>
      </c>
    </row>
    <row r="97" spans="1:17" ht="15.75" x14ac:dyDescent="0.25">
      <c r="A97" s="13">
        <v>96</v>
      </c>
      <c r="B97" s="12"/>
      <c r="C97" s="12"/>
      <c r="D97" s="12"/>
      <c r="E97" s="12"/>
      <c r="F97" s="16"/>
      <c r="G97" s="17"/>
      <c r="H97" s="17"/>
      <c r="I97" s="17"/>
      <c r="J97" s="17"/>
      <c r="K97" s="17"/>
      <c r="L97" s="17"/>
      <c r="M97" s="18">
        <f t="shared" si="15"/>
        <v>0</v>
      </c>
      <c r="N97" s="32">
        <f t="shared" si="16"/>
        <v>0</v>
      </c>
      <c r="O97" s="19">
        <f t="shared" si="17"/>
        <v>0</v>
      </c>
      <c r="P97" s="19">
        <f t="shared" si="18"/>
        <v>0</v>
      </c>
      <c r="Q97" s="20">
        <v>0</v>
      </c>
    </row>
    <row r="98" spans="1:17" ht="15.75" x14ac:dyDescent="0.25">
      <c r="A98" s="13">
        <v>97</v>
      </c>
      <c r="B98" s="12"/>
      <c r="C98" s="12"/>
      <c r="D98" s="12"/>
      <c r="E98" s="12"/>
      <c r="F98" s="16"/>
      <c r="G98" s="17"/>
      <c r="H98" s="17"/>
      <c r="I98" s="17"/>
      <c r="J98" s="17"/>
      <c r="K98" s="17"/>
      <c r="L98" s="17"/>
      <c r="M98" s="18">
        <f t="shared" si="15"/>
        <v>0</v>
      </c>
      <c r="N98" s="32">
        <f t="shared" si="16"/>
        <v>0</v>
      </c>
      <c r="O98" s="19">
        <f t="shared" si="17"/>
        <v>0</v>
      </c>
      <c r="P98" s="19">
        <f t="shared" si="18"/>
        <v>0</v>
      </c>
      <c r="Q98" s="20">
        <v>0</v>
      </c>
    </row>
    <row r="99" spans="1:17" ht="15.75" x14ac:dyDescent="0.25">
      <c r="A99" s="13">
        <v>98</v>
      </c>
      <c r="B99" s="12"/>
      <c r="C99" s="12"/>
      <c r="D99" s="12"/>
      <c r="E99" s="12"/>
      <c r="F99" s="16"/>
      <c r="G99" s="17"/>
      <c r="H99" s="17"/>
      <c r="I99" s="17"/>
      <c r="J99" s="17"/>
      <c r="K99" s="17"/>
      <c r="L99" s="17"/>
      <c r="M99" s="18">
        <f t="shared" si="15"/>
        <v>0</v>
      </c>
      <c r="N99" s="32">
        <f t="shared" si="16"/>
        <v>0</v>
      </c>
      <c r="O99" s="19">
        <f t="shared" si="17"/>
        <v>0</v>
      </c>
      <c r="P99" s="19">
        <f t="shared" si="18"/>
        <v>0</v>
      </c>
      <c r="Q99" s="20">
        <v>0</v>
      </c>
    </row>
    <row r="100" spans="1:17" ht="15.75" x14ac:dyDescent="0.25">
      <c r="A100" s="13">
        <v>99</v>
      </c>
      <c r="B100" s="12"/>
      <c r="C100" s="12"/>
      <c r="D100" s="12"/>
      <c r="E100" s="12"/>
      <c r="F100" s="16"/>
      <c r="G100" s="17"/>
      <c r="H100" s="17"/>
      <c r="I100" s="17"/>
      <c r="J100" s="17"/>
      <c r="K100" s="17"/>
      <c r="L100" s="17"/>
      <c r="M100" s="18">
        <f t="shared" si="15"/>
        <v>0</v>
      </c>
      <c r="N100" s="32">
        <f t="shared" si="16"/>
        <v>0</v>
      </c>
      <c r="O100" s="19">
        <f t="shared" si="17"/>
        <v>0</v>
      </c>
      <c r="P100" s="19">
        <f t="shared" si="18"/>
        <v>0</v>
      </c>
      <c r="Q100" s="20">
        <v>0</v>
      </c>
    </row>
    <row r="101" spans="1:17" ht="15.75" x14ac:dyDescent="0.25">
      <c r="A101" s="13">
        <v>100</v>
      </c>
      <c r="B101" s="12"/>
      <c r="C101" s="12"/>
      <c r="D101" s="12"/>
      <c r="E101" s="12"/>
      <c r="F101" s="16"/>
      <c r="G101" s="17"/>
      <c r="H101" s="17"/>
      <c r="I101" s="17"/>
      <c r="J101" s="17"/>
      <c r="K101" s="17"/>
      <c r="L101" s="17"/>
      <c r="M101" s="18">
        <f t="shared" si="15"/>
        <v>0</v>
      </c>
      <c r="N101" s="32">
        <f t="shared" si="16"/>
        <v>0</v>
      </c>
      <c r="O101" s="19">
        <f t="shared" si="17"/>
        <v>0</v>
      </c>
      <c r="P101" s="19">
        <f t="shared" si="18"/>
        <v>0</v>
      </c>
      <c r="Q101" s="20">
        <v>0</v>
      </c>
    </row>
    <row r="102" spans="1:17" ht="15.75" x14ac:dyDescent="0.25">
      <c r="A102" s="13">
        <v>101</v>
      </c>
      <c r="B102" s="12"/>
      <c r="C102" s="12"/>
      <c r="D102" s="12"/>
      <c r="E102" s="12"/>
      <c r="F102" s="16"/>
      <c r="G102" s="17"/>
      <c r="H102" s="17"/>
      <c r="I102" s="17"/>
      <c r="J102" s="17"/>
      <c r="K102" s="17"/>
      <c r="L102" s="17"/>
      <c r="M102" s="18">
        <f t="shared" si="15"/>
        <v>0</v>
      </c>
      <c r="N102" s="32">
        <f t="shared" si="16"/>
        <v>0</v>
      </c>
      <c r="O102" s="19">
        <f t="shared" si="17"/>
        <v>0</v>
      </c>
      <c r="P102" s="19">
        <f t="shared" si="18"/>
        <v>0</v>
      </c>
      <c r="Q102" s="20">
        <v>0</v>
      </c>
    </row>
    <row r="103" spans="1:17" ht="15.75" x14ac:dyDescent="0.25">
      <c r="A103" s="13">
        <v>102</v>
      </c>
      <c r="B103" s="12"/>
      <c r="C103" s="12"/>
      <c r="D103" s="12"/>
      <c r="E103" s="12"/>
      <c r="F103" s="16"/>
      <c r="G103" s="17"/>
      <c r="H103" s="17"/>
      <c r="I103" s="17"/>
      <c r="J103" s="17"/>
      <c r="K103" s="17"/>
      <c r="L103" s="17"/>
      <c r="M103" s="18">
        <f t="shared" si="15"/>
        <v>0</v>
      </c>
      <c r="N103" s="32">
        <f t="shared" si="16"/>
        <v>0</v>
      </c>
      <c r="O103" s="19">
        <f t="shared" si="17"/>
        <v>0</v>
      </c>
      <c r="P103" s="19">
        <f t="shared" si="18"/>
        <v>0</v>
      </c>
      <c r="Q103" s="20">
        <v>0</v>
      </c>
    </row>
    <row r="104" spans="1:17" ht="15.75" x14ac:dyDescent="0.25">
      <c r="A104" s="13">
        <v>103</v>
      </c>
      <c r="B104" s="12"/>
      <c r="C104" s="12"/>
      <c r="D104" s="12"/>
      <c r="E104" s="12"/>
      <c r="F104" s="16"/>
      <c r="G104" s="17"/>
      <c r="H104" s="17"/>
      <c r="I104" s="17"/>
      <c r="J104" s="17"/>
      <c r="K104" s="17"/>
      <c r="L104" s="17"/>
      <c r="M104" s="18">
        <f t="shared" si="15"/>
        <v>0</v>
      </c>
      <c r="N104" s="32">
        <f t="shared" si="16"/>
        <v>0</v>
      </c>
      <c r="O104" s="19">
        <f t="shared" si="17"/>
        <v>0</v>
      </c>
      <c r="P104" s="19">
        <f t="shared" si="18"/>
        <v>0</v>
      </c>
      <c r="Q104" s="20">
        <v>0</v>
      </c>
    </row>
    <row r="105" spans="1:17" ht="15.75" x14ac:dyDescent="0.25">
      <c r="A105" s="13">
        <v>104</v>
      </c>
      <c r="B105" s="12"/>
      <c r="C105" s="12"/>
      <c r="D105" s="12"/>
      <c r="E105" s="12"/>
      <c r="F105" s="16"/>
      <c r="G105" s="17"/>
      <c r="H105" s="17"/>
      <c r="I105" s="17"/>
      <c r="J105" s="17"/>
      <c r="K105" s="17"/>
      <c r="L105" s="17"/>
      <c r="M105" s="18">
        <f t="shared" si="15"/>
        <v>0</v>
      </c>
      <c r="N105" s="32">
        <f t="shared" si="16"/>
        <v>0</v>
      </c>
      <c r="O105" s="19">
        <f t="shared" si="17"/>
        <v>0</v>
      </c>
      <c r="P105" s="19">
        <f t="shared" si="18"/>
        <v>0</v>
      </c>
      <c r="Q105" s="20">
        <v>0</v>
      </c>
    </row>
    <row r="106" spans="1:17" ht="15.75" x14ac:dyDescent="0.25">
      <c r="A106" s="13">
        <v>105</v>
      </c>
      <c r="B106" s="12"/>
      <c r="C106" s="12"/>
      <c r="D106" s="12"/>
      <c r="E106" s="12"/>
      <c r="F106" s="16"/>
      <c r="G106" s="17"/>
      <c r="H106" s="17"/>
      <c r="I106" s="17"/>
      <c r="J106" s="17"/>
      <c r="K106" s="17"/>
      <c r="L106" s="17"/>
      <c r="M106" s="18">
        <f t="shared" si="15"/>
        <v>0</v>
      </c>
      <c r="N106" s="32">
        <f t="shared" si="16"/>
        <v>0</v>
      </c>
      <c r="O106" s="19">
        <f t="shared" si="17"/>
        <v>0</v>
      </c>
      <c r="P106" s="19">
        <f t="shared" si="18"/>
        <v>0</v>
      </c>
      <c r="Q106" s="20">
        <v>0</v>
      </c>
    </row>
    <row r="107" spans="1:17" ht="15.75" x14ac:dyDescent="0.25">
      <c r="A107" s="13">
        <v>106</v>
      </c>
      <c r="B107" s="12"/>
      <c r="C107" s="12"/>
      <c r="D107" s="12"/>
      <c r="E107" s="12"/>
      <c r="F107" s="16"/>
      <c r="G107" s="17"/>
      <c r="H107" s="17"/>
      <c r="I107" s="17"/>
      <c r="J107" s="17"/>
      <c r="K107" s="17"/>
      <c r="L107" s="17"/>
      <c r="M107" s="18">
        <f t="shared" si="15"/>
        <v>0</v>
      </c>
      <c r="N107" s="32">
        <f t="shared" si="16"/>
        <v>0</v>
      </c>
      <c r="O107" s="19">
        <f t="shared" si="17"/>
        <v>0</v>
      </c>
      <c r="P107" s="19">
        <f t="shared" si="18"/>
        <v>0</v>
      </c>
      <c r="Q107" s="20">
        <v>0</v>
      </c>
    </row>
    <row r="108" spans="1:17" ht="15.75" x14ac:dyDescent="0.25">
      <c r="A108" s="13">
        <v>107</v>
      </c>
      <c r="B108" s="12"/>
      <c r="C108" s="12"/>
      <c r="D108" s="12"/>
      <c r="E108" s="12"/>
      <c r="F108" s="16"/>
      <c r="G108" s="17"/>
      <c r="H108" s="17"/>
      <c r="I108" s="17"/>
      <c r="J108" s="17"/>
      <c r="K108" s="17"/>
      <c r="L108" s="17"/>
      <c r="M108" s="18">
        <f t="shared" si="15"/>
        <v>0</v>
      </c>
      <c r="N108" s="32">
        <f t="shared" si="16"/>
        <v>0</v>
      </c>
      <c r="O108" s="19">
        <f t="shared" si="17"/>
        <v>0</v>
      </c>
      <c r="P108" s="19">
        <f t="shared" si="18"/>
        <v>0</v>
      </c>
      <c r="Q108" s="20">
        <v>0</v>
      </c>
    </row>
    <row r="109" spans="1:17" ht="15.75" x14ac:dyDescent="0.25">
      <c r="A109" s="13">
        <v>108</v>
      </c>
      <c r="B109" s="12"/>
      <c r="C109" s="12"/>
      <c r="D109" s="12"/>
      <c r="E109" s="12"/>
      <c r="F109" s="16"/>
      <c r="G109" s="17"/>
      <c r="H109" s="17"/>
      <c r="I109" s="17"/>
      <c r="J109" s="17"/>
      <c r="K109" s="17"/>
      <c r="L109" s="17"/>
      <c r="M109" s="18">
        <f t="shared" si="15"/>
        <v>0</v>
      </c>
      <c r="N109" s="32">
        <f t="shared" si="16"/>
        <v>0</v>
      </c>
      <c r="O109" s="19">
        <f t="shared" si="17"/>
        <v>0</v>
      </c>
      <c r="P109" s="19">
        <f t="shared" si="18"/>
        <v>0</v>
      </c>
      <c r="Q109" s="20">
        <v>0</v>
      </c>
    </row>
    <row r="110" spans="1:17" ht="15.75" x14ac:dyDescent="0.25">
      <c r="A110" s="13">
        <v>109</v>
      </c>
      <c r="B110" s="12"/>
      <c r="C110" s="12"/>
      <c r="D110" s="12"/>
      <c r="E110" s="12"/>
      <c r="F110" s="16"/>
      <c r="G110" s="17"/>
      <c r="H110" s="17"/>
      <c r="I110" s="17"/>
      <c r="J110" s="17"/>
      <c r="K110" s="17"/>
      <c r="L110" s="17"/>
      <c r="M110" s="18">
        <f t="shared" si="15"/>
        <v>0</v>
      </c>
      <c r="N110" s="32">
        <f t="shared" si="16"/>
        <v>0</v>
      </c>
      <c r="O110" s="19">
        <f t="shared" si="17"/>
        <v>0</v>
      </c>
      <c r="P110" s="19">
        <f t="shared" si="18"/>
        <v>0</v>
      </c>
      <c r="Q110" s="20">
        <v>0</v>
      </c>
    </row>
    <row r="111" spans="1:17" ht="15.75" x14ac:dyDescent="0.25">
      <c r="A111" s="13">
        <v>110</v>
      </c>
      <c r="B111" s="12"/>
      <c r="C111" s="12"/>
      <c r="D111" s="12"/>
      <c r="E111" s="12"/>
      <c r="F111" s="16"/>
      <c r="G111" s="17"/>
      <c r="H111" s="17"/>
      <c r="I111" s="17"/>
      <c r="J111" s="17"/>
      <c r="K111" s="17"/>
      <c r="L111" s="17"/>
      <c r="M111" s="18">
        <f t="shared" si="15"/>
        <v>0</v>
      </c>
      <c r="N111" s="32">
        <f t="shared" si="16"/>
        <v>0</v>
      </c>
      <c r="O111" s="19">
        <f t="shared" si="17"/>
        <v>0</v>
      </c>
      <c r="P111" s="19">
        <f t="shared" si="18"/>
        <v>0</v>
      </c>
      <c r="Q111" s="20">
        <v>0</v>
      </c>
    </row>
  </sheetData>
  <phoneticPr fontId="0" type="noConversion"/>
  <pageMargins left="0.4" right="0.34" top="0.33" bottom="0.33" header="0.22" footer="0.24"/>
  <pageSetup paperSize="9" scale="5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Q111"/>
  <sheetViews>
    <sheetView topLeftCell="A40" zoomScaleNormal="100" workbookViewId="0">
      <selection activeCell="N2" sqref="N2"/>
    </sheetView>
  </sheetViews>
  <sheetFormatPr defaultRowHeight="12.75" x14ac:dyDescent="0.2"/>
  <cols>
    <col min="1" max="1" width="10.28515625" style="3" customWidth="1"/>
    <col min="2" max="2" width="29.85546875" style="3" customWidth="1"/>
    <col min="3" max="3" width="14.5703125" style="4" customWidth="1"/>
    <col min="4" max="4" width="5.7109375" style="4" customWidth="1"/>
    <col min="5" max="5" width="6.5703125" style="4" customWidth="1"/>
    <col min="6" max="6" width="7.140625" style="3" customWidth="1"/>
    <col min="7" max="11" width="7.85546875" style="3" customWidth="1"/>
    <col min="12" max="12" width="7.85546875" style="3" hidden="1" customWidth="1"/>
    <col min="13" max="13" width="11" style="5" customWidth="1"/>
    <col min="14" max="14" width="12.5703125" style="1" customWidth="1"/>
    <col min="15" max="15" width="6.85546875" style="2" customWidth="1"/>
    <col min="16" max="16" width="6.28515625" style="2" customWidth="1"/>
    <col min="17" max="16384" width="9.140625" style="3"/>
  </cols>
  <sheetData>
    <row r="1" spans="1:17" s="14" customFormat="1" ht="24.75" customHeight="1" x14ac:dyDescent="0.2">
      <c r="A1" s="7"/>
      <c r="B1" s="7" t="str">
        <f>FIGURES!B8</f>
        <v>Front Walkover</v>
      </c>
      <c r="C1" s="8">
        <f>FIGURES!D8</f>
        <v>2.1</v>
      </c>
      <c r="D1" s="6"/>
      <c r="E1" s="9"/>
      <c r="F1" s="9"/>
      <c r="G1" s="9" t="s">
        <v>12</v>
      </c>
      <c r="H1" s="9" t="s">
        <v>13</v>
      </c>
      <c r="I1" s="9" t="s">
        <v>14</v>
      </c>
      <c r="J1" s="9" t="s">
        <v>15</v>
      </c>
      <c r="K1" s="9" t="s">
        <v>16</v>
      </c>
      <c r="L1" s="9" t="s">
        <v>23</v>
      </c>
      <c r="M1" s="9" t="s">
        <v>3</v>
      </c>
      <c r="N1" s="10" t="s">
        <v>9</v>
      </c>
      <c r="O1" s="11" t="s">
        <v>10</v>
      </c>
      <c r="P1" s="11" t="s">
        <v>11</v>
      </c>
      <c r="Q1" s="9" t="s">
        <v>4</v>
      </c>
    </row>
    <row r="2" spans="1:17" s="16" customFormat="1" ht="15.75" x14ac:dyDescent="0.25">
      <c r="A2" s="13">
        <v>1</v>
      </c>
      <c r="B2" s="12" t="str">
        <f>FIGURES!B14</f>
        <v>Trearna Hart</v>
      </c>
      <c r="C2" s="12" t="str">
        <f>FIGURES!C14</f>
        <v>Wal</v>
      </c>
      <c r="D2" s="67">
        <f>FIGURES!F14</f>
        <v>38588</v>
      </c>
      <c r="E2" s="12">
        <f>FIGURES!G14</f>
        <v>0</v>
      </c>
      <c r="F2" s="16" t="s">
        <v>2</v>
      </c>
      <c r="G2" s="17">
        <v>4.3</v>
      </c>
      <c r="H2" s="17">
        <v>4.0999999999999996</v>
      </c>
      <c r="I2" s="17">
        <v>5.0999999999999996</v>
      </c>
      <c r="J2" s="17">
        <v>3.9</v>
      </c>
      <c r="K2" s="17">
        <v>4</v>
      </c>
      <c r="L2" s="17"/>
      <c r="M2" s="18">
        <f t="shared" ref="M2:M33" si="0">SUM(G2:L2)-O2-P2</f>
        <v>12.4</v>
      </c>
      <c r="N2" s="32">
        <f t="shared" ref="N2:N33" si="1">ROUND((SUM(G2:L2)-SUM(O2:P2))*$C$1/3,4)</f>
        <v>8.68</v>
      </c>
      <c r="O2" s="19">
        <f t="shared" ref="O2:O33" si="2">MIN(G2:L2)</f>
        <v>3.9</v>
      </c>
      <c r="P2" s="19">
        <f t="shared" ref="P2:P33" si="3">MAX(G2:L2)</f>
        <v>5.0999999999999996</v>
      </c>
      <c r="Q2" s="20">
        <v>0</v>
      </c>
    </row>
    <row r="3" spans="1:17" s="16" customFormat="1" ht="15.75" x14ac:dyDescent="0.25">
      <c r="A3" s="13">
        <v>2</v>
      </c>
      <c r="B3" s="12" t="str">
        <f>FIGURES!B15</f>
        <v>AMELIA GREGORY</v>
      </c>
      <c r="C3" s="12" t="str">
        <f>FIGURES!C15</f>
        <v>Chlt</v>
      </c>
      <c r="D3" s="67">
        <f>FIGURES!F15</f>
        <v>38267</v>
      </c>
      <c r="E3" s="12">
        <f>FIGURES!G15</f>
        <v>0</v>
      </c>
      <c r="F3" s="16" t="s">
        <v>2</v>
      </c>
      <c r="G3" s="17">
        <v>5.3</v>
      </c>
      <c r="H3" s="17">
        <v>4.7</v>
      </c>
      <c r="I3" s="17">
        <v>5.5</v>
      </c>
      <c r="J3" s="17">
        <v>5.7</v>
      </c>
      <c r="K3" s="17">
        <v>4.5</v>
      </c>
      <c r="L3" s="17"/>
      <c r="M3" s="18">
        <f t="shared" si="0"/>
        <v>15.5</v>
      </c>
      <c r="N3" s="32">
        <f t="shared" si="1"/>
        <v>10.85</v>
      </c>
      <c r="O3" s="19">
        <f t="shared" si="2"/>
        <v>4.5</v>
      </c>
      <c r="P3" s="19">
        <f t="shared" si="3"/>
        <v>5.7</v>
      </c>
      <c r="Q3" s="20">
        <v>0</v>
      </c>
    </row>
    <row r="4" spans="1:17" s="16" customFormat="1" ht="15.75" x14ac:dyDescent="0.25">
      <c r="A4" s="13">
        <v>3</v>
      </c>
      <c r="B4" s="12" t="str">
        <f>FIGURES!B16</f>
        <v>GEORGIA LINDSAY</v>
      </c>
      <c r="C4" s="12" t="str">
        <f>FIGURES!C16</f>
        <v>Rug</v>
      </c>
      <c r="D4" s="67">
        <f>FIGURES!F16</f>
        <v>38167</v>
      </c>
      <c r="E4" s="12" t="str">
        <f>FIGURES!G16</f>
        <v>solo</v>
      </c>
      <c r="F4" s="16" t="s">
        <v>2</v>
      </c>
      <c r="G4" s="17">
        <v>5.6</v>
      </c>
      <c r="H4" s="17">
        <v>5.3</v>
      </c>
      <c r="I4" s="17">
        <v>4.3</v>
      </c>
      <c r="J4" s="17">
        <v>5.7</v>
      </c>
      <c r="K4" s="17">
        <v>5.5</v>
      </c>
      <c r="L4" s="17"/>
      <c r="M4" s="18">
        <f t="shared" si="0"/>
        <v>16.399999999999999</v>
      </c>
      <c r="N4" s="32">
        <f t="shared" si="1"/>
        <v>11.48</v>
      </c>
      <c r="O4" s="19">
        <f t="shared" si="2"/>
        <v>4.3</v>
      </c>
      <c r="P4" s="19">
        <f t="shared" si="3"/>
        <v>5.7</v>
      </c>
      <c r="Q4" s="20">
        <v>0</v>
      </c>
    </row>
    <row r="5" spans="1:17" s="16" customFormat="1" ht="15.75" x14ac:dyDescent="0.25">
      <c r="A5" s="13">
        <v>4</v>
      </c>
      <c r="B5" s="12" t="str">
        <f>FIGURES!B17</f>
        <v>Heather Moore</v>
      </c>
      <c r="C5" s="12" t="str">
        <f>FIGURES!C17</f>
        <v>BscAq</v>
      </c>
      <c r="D5" s="67">
        <f>FIGURES!F17</f>
        <v>38909</v>
      </c>
      <c r="E5" s="12">
        <f>FIGURES!G17</f>
        <v>0</v>
      </c>
      <c r="F5" s="16" t="s">
        <v>2</v>
      </c>
      <c r="G5" s="17">
        <v>3.6</v>
      </c>
      <c r="H5" s="17">
        <v>3.6</v>
      </c>
      <c r="I5" s="17">
        <v>4.9000000000000004</v>
      </c>
      <c r="J5" s="17">
        <v>4.2</v>
      </c>
      <c r="K5" s="17">
        <v>3.9</v>
      </c>
      <c r="L5" s="17"/>
      <c r="M5" s="18">
        <f t="shared" si="0"/>
        <v>11.699999999999998</v>
      </c>
      <c r="N5" s="32">
        <f t="shared" si="1"/>
        <v>8.19</v>
      </c>
      <c r="O5" s="19">
        <f t="shared" si="2"/>
        <v>3.6</v>
      </c>
      <c r="P5" s="19">
        <f t="shared" si="3"/>
        <v>4.9000000000000004</v>
      </c>
      <c r="Q5" s="20">
        <v>0</v>
      </c>
    </row>
    <row r="6" spans="1:17" s="16" customFormat="1" ht="15.75" x14ac:dyDescent="0.25">
      <c r="A6" s="13">
        <v>5</v>
      </c>
      <c r="B6" s="12" t="str">
        <f>FIGURES!B18</f>
        <v>Aimee Blackett</v>
      </c>
      <c r="C6" s="12" t="str">
        <f>FIGURES!C18</f>
        <v>GSSC</v>
      </c>
      <c r="D6" s="67">
        <f>FIGURES!F18</f>
        <v>38142</v>
      </c>
      <c r="E6" s="12">
        <f>FIGURES!G18</f>
        <v>0</v>
      </c>
      <c r="F6" s="16" t="s">
        <v>2</v>
      </c>
      <c r="G6" s="124"/>
      <c r="H6" s="124"/>
      <c r="I6" s="124"/>
      <c r="J6" s="124"/>
      <c r="K6" s="124"/>
      <c r="L6" s="17"/>
      <c r="M6" s="18">
        <f t="shared" si="0"/>
        <v>0</v>
      </c>
      <c r="N6" s="32">
        <f t="shared" si="1"/>
        <v>0</v>
      </c>
      <c r="O6" s="19">
        <f t="shared" si="2"/>
        <v>0</v>
      </c>
      <c r="P6" s="19">
        <f t="shared" si="3"/>
        <v>0</v>
      </c>
      <c r="Q6" s="20">
        <v>0</v>
      </c>
    </row>
    <row r="7" spans="1:17" s="16" customFormat="1" ht="15.75" x14ac:dyDescent="0.25">
      <c r="A7" s="13">
        <v>6</v>
      </c>
      <c r="B7" s="12" t="str">
        <f>FIGURES!B19</f>
        <v>Thiri Thein</v>
      </c>
      <c r="C7" s="12" t="str">
        <f>FIGURES!C19</f>
        <v>Aquav</v>
      </c>
      <c r="D7" s="67">
        <f>FIGURES!F19</f>
        <v>38100</v>
      </c>
      <c r="E7" s="12">
        <f>FIGURES!G19</f>
        <v>0</v>
      </c>
      <c r="F7" s="16" t="s">
        <v>2</v>
      </c>
      <c r="G7" s="17">
        <v>5</v>
      </c>
      <c r="H7" s="17">
        <v>4.5</v>
      </c>
      <c r="I7" s="17">
        <v>5</v>
      </c>
      <c r="J7" s="17">
        <v>4.3</v>
      </c>
      <c r="K7" s="17">
        <v>4.2</v>
      </c>
      <c r="L7" s="17"/>
      <c r="M7" s="18">
        <f t="shared" si="0"/>
        <v>13.8</v>
      </c>
      <c r="N7" s="32">
        <f t="shared" si="1"/>
        <v>9.66</v>
      </c>
      <c r="O7" s="19">
        <f t="shared" si="2"/>
        <v>4.2</v>
      </c>
      <c r="P7" s="19">
        <f t="shared" si="3"/>
        <v>5</v>
      </c>
      <c r="Q7" s="20">
        <v>0</v>
      </c>
    </row>
    <row r="8" spans="1:17" s="16" customFormat="1" ht="15.75" x14ac:dyDescent="0.25">
      <c r="A8" s="13">
        <v>7</v>
      </c>
      <c r="B8" s="12" t="str">
        <f>FIGURES!B20</f>
        <v>Georgia Baker</v>
      </c>
      <c r="C8" s="12" t="str">
        <f>FIGURES!C20</f>
        <v>Wal</v>
      </c>
      <c r="D8" s="67">
        <f>FIGURES!F20</f>
        <v>38821</v>
      </c>
      <c r="E8" s="12">
        <f>FIGURES!G20</f>
        <v>0</v>
      </c>
      <c r="F8" s="16" t="s">
        <v>2</v>
      </c>
      <c r="G8" s="17">
        <v>5.4</v>
      </c>
      <c r="H8" s="17">
        <v>5.9</v>
      </c>
      <c r="I8" s="17">
        <v>5.9</v>
      </c>
      <c r="J8" s="17">
        <v>5.0999999999999996</v>
      </c>
      <c r="K8" s="17">
        <v>5</v>
      </c>
      <c r="L8" s="17"/>
      <c r="M8" s="18">
        <f t="shared" si="0"/>
        <v>16.400000000000006</v>
      </c>
      <c r="N8" s="32">
        <f t="shared" si="1"/>
        <v>11.48</v>
      </c>
      <c r="O8" s="19">
        <f t="shared" si="2"/>
        <v>5</v>
      </c>
      <c r="P8" s="19">
        <f t="shared" si="3"/>
        <v>5.9</v>
      </c>
      <c r="Q8" s="20">
        <v>0</v>
      </c>
    </row>
    <row r="9" spans="1:17" s="16" customFormat="1" ht="15.75" x14ac:dyDescent="0.25">
      <c r="A9" s="13">
        <v>8</v>
      </c>
      <c r="B9" s="12" t="str">
        <f>FIGURES!B21</f>
        <v>Olivia Baker</v>
      </c>
      <c r="C9" s="12" t="str">
        <f>FIGURES!C21</f>
        <v>Wal</v>
      </c>
      <c r="D9" s="67">
        <f>FIGURES!F21</f>
        <v>37989</v>
      </c>
      <c r="E9" s="12" t="str">
        <f>FIGURES!G21</f>
        <v>solo</v>
      </c>
      <c r="F9" s="16" t="s">
        <v>2</v>
      </c>
      <c r="G9" s="17">
        <v>5.9</v>
      </c>
      <c r="H9" s="17">
        <v>5.9</v>
      </c>
      <c r="I9" s="17">
        <v>6</v>
      </c>
      <c r="J9" s="17">
        <v>6</v>
      </c>
      <c r="K9" s="17">
        <v>5.6</v>
      </c>
      <c r="L9" s="17"/>
      <c r="M9" s="18">
        <f t="shared" si="0"/>
        <v>17.799999999999997</v>
      </c>
      <c r="N9" s="32">
        <f t="shared" si="1"/>
        <v>12.46</v>
      </c>
      <c r="O9" s="19">
        <f t="shared" si="2"/>
        <v>5.6</v>
      </c>
      <c r="P9" s="19">
        <f t="shared" si="3"/>
        <v>6</v>
      </c>
      <c r="Q9" s="20">
        <v>0</v>
      </c>
    </row>
    <row r="10" spans="1:17" s="16" customFormat="1" ht="15.75" x14ac:dyDescent="0.25">
      <c r="A10" s="13">
        <v>9</v>
      </c>
      <c r="B10" s="12" t="str">
        <f>FIGURES!B22</f>
        <v xml:space="preserve">Emma Johns </v>
      </c>
      <c r="C10" s="12" t="str">
        <f>FIGURES!C22</f>
        <v>Wit</v>
      </c>
      <c r="D10" s="67">
        <f>FIGURES!F22</f>
        <v>38106</v>
      </c>
      <c r="E10" s="12" t="str">
        <f>FIGURES!G22</f>
        <v>solo</v>
      </c>
      <c r="F10" s="16" t="s">
        <v>2</v>
      </c>
      <c r="G10" s="17">
        <v>5.5</v>
      </c>
      <c r="H10" s="17">
        <v>5.9</v>
      </c>
      <c r="I10" s="17">
        <v>5.7</v>
      </c>
      <c r="J10" s="17">
        <v>4.9000000000000004</v>
      </c>
      <c r="K10" s="17">
        <v>5</v>
      </c>
      <c r="L10" s="17"/>
      <c r="M10" s="18">
        <f t="shared" si="0"/>
        <v>16.200000000000003</v>
      </c>
      <c r="N10" s="32">
        <f t="shared" si="1"/>
        <v>11.34</v>
      </c>
      <c r="O10" s="19">
        <f t="shared" si="2"/>
        <v>4.9000000000000004</v>
      </c>
      <c r="P10" s="19">
        <f t="shared" si="3"/>
        <v>5.9</v>
      </c>
      <c r="Q10" s="20">
        <v>0</v>
      </c>
    </row>
    <row r="11" spans="1:17" s="16" customFormat="1" ht="15.75" x14ac:dyDescent="0.25">
      <c r="A11" s="13">
        <v>10</v>
      </c>
      <c r="B11" s="12" t="str">
        <f>FIGURES!B23</f>
        <v>FOTEINI KALKANI</v>
      </c>
      <c r="C11" s="12" t="str">
        <f>FIGURES!C23</f>
        <v>Rug</v>
      </c>
      <c r="D11" s="67">
        <f>FIGURES!F23</f>
        <v>38778</v>
      </c>
      <c r="E11" s="12" t="str">
        <f>FIGURES!G23</f>
        <v>solo</v>
      </c>
      <c r="F11" s="16" t="s">
        <v>2</v>
      </c>
      <c r="G11" s="17">
        <v>5.3</v>
      </c>
      <c r="H11" s="17">
        <v>5.2</v>
      </c>
      <c r="I11" s="17">
        <v>5.2</v>
      </c>
      <c r="J11" s="17">
        <v>5.0999999999999996</v>
      </c>
      <c r="K11" s="17">
        <v>5.3</v>
      </c>
      <c r="L11" s="17"/>
      <c r="M11" s="18">
        <f t="shared" si="0"/>
        <v>15.7</v>
      </c>
      <c r="N11" s="32">
        <f t="shared" si="1"/>
        <v>10.99</v>
      </c>
      <c r="O11" s="19">
        <f t="shared" si="2"/>
        <v>5.0999999999999996</v>
      </c>
      <c r="P11" s="19">
        <f t="shared" si="3"/>
        <v>5.3</v>
      </c>
      <c r="Q11" s="20">
        <v>0</v>
      </c>
    </row>
    <row r="12" spans="1:17" s="16" customFormat="1" ht="15.75" x14ac:dyDescent="0.25">
      <c r="A12" s="13">
        <v>11</v>
      </c>
      <c r="B12" s="12" t="str">
        <f>FIGURES!B24</f>
        <v>Stephanie Pagan</v>
      </c>
      <c r="C12" s="12" t="str">
        <f>FIGURES!C24</f>
        <v>Aquav</v>
      </c>
      <c r="D12" s="67">
        <f>FIGURES!F24</f>
        <v>38435</v>
      </c>
      <c r="E12" s="12">
        <f>FIGURES!G24</f>
        <v>0</v>
      </c>
      <c r="F12" s="16" t="s">
        <v>2</v>
      </c>
      <c r="G12" s="17">
        <v>5.2</v>
      </c>
      <c r="H12" s="17">
        <v>5.2</v>
      </c>
      <c r="I12" s="17">
        <v>6</v>
      </c>
      <c r="J12" s="17">
        <v>5.3</v>
      </c>
      <c r="K12" s="17">
        <v>5.2</v>
      </c>
      <c r="L12" s="17"/>
      <c r="M12" s="18">
        <f t="shared" si="0"/>
        <v>15.7</v>
      </c>
      <c r="N12" s="32">
        <f t="shared" si="1"/>
        <v>10.99</v>
      </c>
      <c r="O12" s="19">
        <f t="shared" si="2"/>
        <v>5.2</v>
      </c>
      <c r="P12" s="19">
        <f t="shared" si="3"/>
        <v>6</v>
      </c>
      <c r="Q12" s="20">
        <v>0</v>
      </c>
    </row>
    <row r="13" spans="1:17" s="16" customFormat="1" ht="15.75" x14ac:dyDescent="0.25">
      <c r="A13" s="13">
        <v>12</v>
      </c>
      <c r="B13" s="12" t="str">
        <f>FIGURES!B25</f>
        <v>Maya Mianowana</v>
      </c>
      <c r="C13" s="12" t="str">
        <f>FIGURES!C25</f>
        <v>Wal</v>
      </c>
      <c r="D13" s="67">
        <f>FIGURES!F25</f>
        <v>38485</v>
      </c>
      <c r="E13" s="12">
        <f>FIGURES!G25</f>
        <v>0</v>
      </c>
      <c r="F13" s="16" t="s">
        <v>2</v>
      </c>
      <c r="G13" s="17">
        <v>3.5</v>
      </c>
      <c r="H13" s="17">
        <v>4.8</v>
      </c>
      <c r="I13" s="17">
        <v>5.0999999999999996</v>
      </c>
      <c r="J13" s="17">
        <v>3.9</v>
      </c>
      <c r="K13" s="17">
        <v>5.0999999999999996</v>
      </c>
      <c r="L13" s="17"/>
      <c r="M13" s="18">
        <f t="shared" si="0"/>
        <v>13.799999999999999</v>
      </c>
      <c r="N13" s="32">
        <f t="shared" si="1"/>
        <v>9.66</v>
      </c>
      <c r="O13" s="19">
        <f t="shared" si="2"/>
        <v>3.5</v>
      </c>
      <c r="P13" s="19">
        <f t="shared" si="3"/>
        <v>5.0999999999999996</v>
      </c>
      <c r="Q13" s="20">
        <v>0</v>
      </c>
    </row>
    <row r="14" spans="1:17" s="16" customFormat="1" ht="15.75" x14ac:dyDescent="0.25">
      <c r="A14" s="13">
        <v>13</v>
      </c>
      <c r="B14" s="12" t="str">
        <f>FIGURES!B26</f>
        <v xml:space="preserve">Kata Soros </v>
      </c>
      <c r="C14" s="12" t="str">
        <f>FIGURES!C26</f>
        <v>Wit</v>
      </c>
      <c r="D14" s="67">
        <f>FIGURES!F26</f>
        <v>38497</v>
      </c>
      <c r="E14" s="12">
        <f>FIGURES!G26</f>
        <v>0</v>
      </c>
      <c r="F14" s="16" t="s">
        <v>2</v>
      </c>
      <c r="G14" s="17">
        <v>4.5999999999999996</v>
      </c>
      <c r="H14" s="17">
        <v>5.7</v>
      </c>
      <c r="I14" s="17">
        <v>5</v>
      </c>
      <c r="J14" s="17">
        <v>4.4000000000000004</v>
      </c>
      <c r="K14" s="17">
        <v>4</v>
      </c>
      <c r="L14" s="17"/>
      <c r="M14" s="18">
        <f t="shared" si="0"/>
        <v>14.000000000000004</v>
      </c>
      <c r="N14" s="32">
        <f t="shared" si="1"/>
        <v>9.8000000000000007</v>
      </c>
      <c r="O14" s="19">
        <f t="shared" si="2"/>
        <v>4</v>
      </c>
      <c r="P14" s="19">
        <f t="shared" si="3"/>
        <v>5.7</v>
      </c>
      <c r="Q14" s="20">
        <v>0</v>
      </c>
    </row>
    <row r="15" spans="1:17" s="16" customFormat="1" ht="15.75" x14ac:dyDescent="0.25">
      <c r="A15" s="13">
        <v>14</v>
      </c>
      <c r="B15" s="12" t="str">
        <f>FIGURES!B27</f>
        <v>Lia Harmieson</v>
      </c>
      <c r="C15" s="12" t="str">
        <f>FIGURES!C27</f>
        <v>GSSC</v>
      </c>
      <c r="D15" s="67">
        <f>FIGURES!F27</f>
        <v>38010</v>
      </c>
      <c r="E15" s="12" t="str">
        <f>FIGURES!G27</f>
        <v>solo</v>
      </c>
      <c r="F15" s="16" t="s">
        <v>2</v>
      </c>
      <c r="G15" s="17">
        <v>5</v>
      </c>
      <c r="H15" s="17">
        <v>5</v>
      </c>
      <c r="I15" s="17">
        <v>6.1</v>
      </c>
      <c r="J15" s="17">
        <v>5</v>
      </c>
      <c r="K15" s="17">
        <v>5.2</v>
      </c>
      <c r="L15" s="17"/>
      <c r="M15" s="18">
        <f t="shared" si="0"/>
        <v>15.200000000000001</v>
      </c>
      <c r="N15" s="32">
        <f t="shared" si="1"/>
        <v>10.64</v>
      </c>
      <c r="O15" s="19">
        <f t="shared" si="2"/>
        <v>5</v>
      </c>
      <c r="P15" s="19">
        <f t="shared" si="3"/>
        <v>6.1</v>
      </c>
      <c r="Q15" s="20">
        <v>0</v>
      </c>
    </row>
    <row r="16" spans="1:17" s="16" customFormat="1" ht="15.75" x14ac:dyDescent="0.25">
      <c r="A16" s="13">
        <v>15</v>
      </c>
      <c r="B16" s="12" t="str">
        <f>FIGURES!B28</f>
        <v>Aisling Khan</v>
      </c>
      <c r="C16" s="12" t="str">
        <f>FIGURES!C28</f>
        <v>Aquav</v>
      </c>
      <c r="D16" s="67">
        <f>FIGURES!F28</f>
        <v>38967</v>
      </c>
      <c r="E16" s="12">
        <f>FIGURES!G28</f>
        <v>0</v>
      </c>
      <c r="F16" s="16" t="s">
        <v>2</v>
      </c>
      <c r="G16" s="17">
        <v>4.0999999999999996</v>
      </c>
      <c r="H16" s="17">
        <v>4.4000000000000004</v>
      </c>
      <c r="I16" s="17">
        <v>4</v>
      </c>
      <c r="J16" s="17">
        <v>4</v>
      </c>
      <c r="K16" s="17">
        <v>4</v>
      </c>
      <c r="L16" s="17"/>
      <c r="M16" s="18">
        <f t="shared" si="0"/>
        <v>12.1</v>
      </c>
      <c r="N16" s="32">
        <f t="shared" si="1"/>
        <v>8.4700000000000006</v>
      </c>
      <c r="O16" s="19">
        <f t="shared" si="2"/>
        <v>4</v>
      </c>
      <c r="P16" s="19">
        <f t="shared" si="3"/>
        <v>4.4000000000000004</v>
      </c>
      <c r="Q16" s="20">
        <v>0</v>
      </c>
    </row>
    <row r="17" spans="1:17" s="16" customFormat="1" ht="15.75" x14ac:dyDescent="0.25">
      <c r="A17" s="13">
        <v>16</v>
      </c>
      <c r="B17" s="12" t="str">
        <f>FIGURES!B29</f>
        <v>Taylor Breeze</v>
      </c>
      <c r="C17" s="12" t="str">
        <f>FIGURES!C29</f>
        <v>Wal</v>
      </c>
      <c r="D17" s="67">
        <f>FIGURES!F29</f>
        <v>38098</v>
      </c>
      <c r="E17" s="12">
        <f>FIGURES!G29</f>
        <v>0</v>
      </c>
      <c r="F17" s="16" t="s">
        <v>2</v>
      </c>
      <c r="G17" s="17">
        <v>4.2</v>
      </c>
      <c r="H17" s="17">
        <v>4</v>
      </c>
      <c r="I17" s="17">
        <v>4.3</v>
      </c>
      <c r="J17" s="17">
        <v>4</v>
      </c>
      <c r="K17" s="17">
        <v>4.3</v>
      </c>
      <c r="L17" s="17"/>
      <c r="M17" s="18">
        <f t="shared" si="0"/>
        <v>12.5</v>
      </c>
      <c r="N17" s="32">
        <f t="shared" si="1"/>
        <v>8.75</v>
      </c>
      <c r="O17" s="19">
        <f t="shared" si="2"/>
        <v>4</v>
      </c>
      <c r="P17" s="19">
        <f t="shared" si="3"/>
        <v>4.3</v>
      </c>
      <c r="Q17" s="20">
        <v>0</v>
      </c>
    </row>
    <row r="18" spans="1:17" s="16" customFormat="1" ht="15.75" x14ac:dyDescent="0.25">
      <c r="A18" s="13">
        <v>17</v>
      </c>
      <c r="B18" s="12" t="str">
        <f>FIGURES!B30</f>
        <v>EMILY OGG</v>
      </c>
      <c r="C18" s="12" t="str">
        <f>FIGURES!C30</f>
        <v>Rug</v>
      </c>
      <c r="D18" s="67">
        <f>FIGURES!F30</f>
        <v>38638</v>
      </c>
      <c r="E18" s="12">
        <f>FIGURES!G30</f>
        <v>0</v>
      </c>
      <c r="F18" s="16" t="s">
        <v>2</v>
      </c>
      <c r="G18" s="17">
        <v>4.2</v>
      </c>
      <c r="H18" s="17">
        <v>3.8</v>
      </c>
      <c r="I18" s="17">
        <v>3.9</v>
      </c>
      <c r="J18" s="17">
        <v>4.5</v>
      </c>
      <c r="K18" s="17">
        <v>4.2</v>
      </c>
      <c r="L18" s="17"/>
      <c r="M18" s="18">
        <f t="shared" si="0"/>
        <v>12.299999999999997</v>
      </c>
      <c r="N18" s="32">
        <f t="shared" si="1"/>
        <v>8.61</v>
      </c>
      <c r="O18" s="19">
        <f t="shared" si="2"/>
        <v>3.8</v>
      </c>
      <c r="P18" s="19">
        <f t="shared" si="3"/>
        <v>4.5</v>
      </c>
      <c r="Q18" s="20">
        <v>0</v>
      </c>
    </row>
    <row r="19" spans="1:17" s="16" customFormat="1" ht="15.75" x14ac:dyDescent="0.25">
      <c r="A19" s="13">
        <v>18</v>
      </c>
      <c r="B19" s="12" t="str">
        <f>FIGURES!B31</f>
        <v>Lili Dingwall</v>
      </c>
      <c r="C19" s="12" t="str">
        <f>FIGURES!C31</f>
        <v>Aquav</v>
      </c>
      <c r="D19" s="67">
        <f>FIGURES!F31</f>
        <v>38329</v>
      </c>
      <c r="E19" s="12">
        <f>FIGURES!G31</f>
        <v>0</v>
      </c>
      <c r="F19" s="16" t="s">
        <v>2</v>
      </c>
      <c r="G19" s="17">
        <v>2.6</v>
      </c>
      <c r="H19" s="17">
        <v>3.3</v>
      </c>
      <c r="I19" s="17">
        <v>3.2</v>
      </c>
      <c r="J19" s="17">
        <v>3.3</v>
      </c>
      <c r="K19" s="17">
        <v>3.7</v>
      </c>
      <c r="L19" s="17"/>
      <c r="M19" s="18">
        <f t="shared" si="0"/>
        <v>9.8000000000000007</v>
      </c>
      <c r="N19" s="32">
        <f t="shared" si="1"/>
        <v>6.86</v>
      </c>
      <c r="O19" s="19">
        <f t="shared" si="2"/>
        <v>2.6</v>
      </c>
      <c r="P19" s="19">
        <f t="shared" si="3"/>
        <v>3.7</v>
      </c>
      <c r="Q19" s="20">
        <v>0</v>
      </c>
    </row>
    <row r="20" spans="1:17" s="16" customFormat="1" ht="15.75" x14ac:dyDescent="0.25">
      <c r="A20" s="13">
        <v>19</v>
      </c>
      <c r="B20" s="12" t="str">
        <f>FIGURES!B32</f>
        <v>Katie Lopez</v>
      </c>
      <c r="C20" s="12" t="str">
        <f>FIGURES!C32</f>
        <v>Wal</v>
      </c>
      <c r="D20" s="67">
        <f>FIGURES!F32</f>
        <v>38640</v>
      </c>
      <c r="E20" s="12">
        <f>FIGURES!G32</f>
        <v>0</v>
      </c>
      <c r="F20" s="16" t="s">
        <v>2</v>
      </c>
      <c r="G20" s="17">
        <v>5</v>
      </c>
      <c r="H20" s="17">
        <v>4.5</v>
      </c>
      <c r="I20" s="17">
        <v>5.2</v>
      </c>
      <c r="J20" s="17">
        <v>5.4</v>
      </c>
      <c r="K20" s="17">
        <v>3.5</v>
      </c>
      <c r="L20" s="17"/>
      <c r="M20" s="18">
        <f t="shared" si="0"/>
        <v>14.700000000000001</v>
      </c>
      <c r="N20" s="32">
        <f t="shared" si="1"/>
        <v>10.29</v>
      </c>
      <c r="O20" s="19">
        <f t="shared" si="2"/>
        <v>3.5</v>
      </c>
      <c r="P20" s="19">
        <f t="shared" si="3"/>
        <v>5.4</v>
      </c>
      <c r="Q20" s="20">
        <v>0</v>
      </c>
    </row>
    <row r="21" spans="1:17" s="16" customFormat="1" ht="15.75" x14ac:dyDescent="0.25">
      <c r="A21" s="13">
        <v>20</v>
      </c>
      <c r="B21" s="12" t="str">
        <f>FIGURES!B33</f>
        <v>Natasha Howard</v>
      </c>
      <c r="C21" s="12" t="str">
        <f>FIGURES!C33</f>
        <v>COP</v>
      </c>
      <c r="D21" s="67">
        <f>FIGURES!F33</f>
        <v>38452</v>
      </c>
      <c r="E21" s="12" t="str">
        <f>FIGURES!G33</f>
        <v>solo</v>
      </c>
      <c r="F21" s="16" t="s">
        <v>2</v>
      </c>
      <c r="G21" s="17">
        <v>5.2</v>
      </c>
      <c r="H21" s="17">
        <v>4.5999999999999996</v>
      </c>
      <c r="I21" s="17">
        <v>4.8</v>
      </c>
      <c r="J21" s="17">
        <v>4.4000000000000004</v>
      </c>
      <c r="K21" s="17">
        <v>4.0999999999999996</v>
      </c>
      <c r="L21" s="17"/>
      <c r="M21" s="18">
        <f t="shared" si="0"/>
        <v>13.8</v>
      </c>
      <c r="N21" s="32">
        <f t="shared" si="1"/>
        <v>9.66</v>
      </c>
      <c r="O21" s="19">
        <f t="shared" si="2"/>
        <v>4.0999999999999996</v>
      </c>
      <c r="P21" s="19">
        <f t="shared" si="3"/>
        <v>5.2</v>
      </c>
      <c r="Q21" s="20">
        <v>0</v>
      </c>
    </row>
    <row r="22" spans="1:17" s="16" customFormat="1" ht="15.75" x14ac:dyDescent="0.25">
      <c r="A22" s="13">
        <v>21</v>
      </c>
      <c r="B22" s="12" t="str">
        <f>FIGURES!B34</f>
        <v>Rheya Joseph</v>
      </c>
      <c r="C22" s="12" t="str">
        <f>FIGURES!C34</f>
        <v>Aquav</v>
      </c>
      <c r="D22" s="67">
        <f>FIGURES!F34</f>
        <v>38487</v>
      </c>
      <c r="E22" s="12">
        <f>FIGURES!G34</f>
        <v>0</v>
      </c>
      <c r="F22" s="16" t="s">
        <v>2</v>
      </c>
      <c r="G22" s="124"/>
      <c r="H22" s="124"/>
      <c r="I22" s="124"/>
      <c r="J22" s="124"/>
      <c r="K22" s="124"/>
      <c r="L22" s="17"/>
      <c r="M22" s="18">
        <f t="shared" si="0"/>
        <v>0</v>
      </c>
      <c r="N22" s="32">
        <f t="shared" si="1"/>
        <v>0</v>
      </c>
      <c r="O22" s="19">
        <f t="shared" si="2"/>
        <v>0</v>
      </c>
      <c r="P22" s="19">
        <f t="shared" si="3"/>
        <v>0</v>
      </c>
      <c r="Q22" s="20">
        <v>0</v>
      </c>
    </row>
    <row r="23" spans="1:17" s="16" customFormat="1" ht="15.75" x14ac:dyDescent="0.25">
      <c r="A23" s="13">
        <v>22</v>
      </c>
      <c r="B23" s="12" t="str">
        <f>FIGURES!B35</f>
        <v>Florence Ford</v>
      </c>
      <c r="C23" s="12" t="str">
        <f>FIGURES!C35</f>
        <v>Aquav</v>
      </c>
      <c r="D23" s="67">
        <f>FIGURES!F35</f>
        <v>38541</v>
      </c>
      <c r="E23" s="12" t="str">
        <f>FIGURES!G35</f>
        <v>solo</v>
      </c>
      <c r="F23" s="16" t="s">
        <v>2</v>
      </c>
      <c r="G23" s="17">
        <v>5.0999999999999996</v>
      </c>
      <c r="H23" s="17">
        <v>4.7</v>
      </c>
      <c r="I23" s="17">
        <v>4.5</v>
      </c>
      <c r="J23" s="17">
        <v>5</v>
      </c>
      <c r="K23" s="17">
        <v>5.0999999999999996</v>
      </c>
      <c r="L23" s="17"/>
      <c r="M23" s="18">
        <f t="shared" si="0"/>
        <v>14.799999999999999</v>
      </c>
      <c r="N23" s="32">
        <f t="shared" si="1"/>
        <v>10.36</v>
      </c>
      <c r="O23" s="19">
        <f t="shared" si="2"/>
        <v>4.5</v>
      </c>
      <c r="P23" s="19">
        <f t="shared" si="3"/>
        <v>5.0999999999999996</v>
      </c>
      <c r="Q23" s="20">
        <v>0</v>
      </c>
    </row>
    <row r="24" spans="1:17" s="16" customFormat="1" ht="15.75" x14ac:dyDescent="0.25">
      <c r="A24" s="13">
        <v>23</v>
      </c>
      <c r="B24" s="12" t="str">
        <f>FIGURES!B36</f>
        <v>Harriet Haynes</v>
      </c>
      <c r="C24" s="12" t="str">
        <f>FIGURES!C36</f>
        <v>Wal</v>
      </c>
      <c r="D24" s="67">
        <f>FIGURES!F36</f>
        <v>38314</v>
      </c>
      <c r="E24" s="12">
        <f>FIGURES!G36</f>
        <v>0</v>
      </c>
      <c r="F24" s="16" t="s">
        <v>2</v>
      </c>
      <c r="G24" s="17">
        <v>4.4000000000000004</v>
      </c>
      <c r="H24" s="17">
        <v>4.5</v>
      </c>
      <c r="I24" s="17">
        <v>5.0999999999999996</v>
      </c>
      <c r="J24" s="17">
        <v>3.2</v>
      </c>
      <c r="K24" s="17">
        <v>4.4000000000000004</v>
      </c>
      <c r="L24" s="17"/>
      <c r="M24" s="18">
        <f t="shared" si="0"/>
        <v>13.300000000000002</v>
      </c>
      <c r="N24" s="32">
        <f t="shared" si="1"/>
        <v>9.31</v>
      </c>
      <c r="O24" s="19">
        <f t="shared" si="2"/>
        <v>3.2</v>
      </c>
      <c r="P24" s="19">
        <f t="shared" si="3"/>
        <v>5.0999999999999996</v>
      </c>
      <c r="Q24" s="20">
        <v>0</v>
      </c>
    </row>
    <row r="25" spans="1:17" s="16" customFormat="1" ht="15.75" x14ac:dyDescent="0.25">
      <c r="A25" s="13">
        <v>24</v>
      </c>
      <c r="B25" s="12" t="str">
        <f>FIGURES!B37</f>
        <v>Erin Ward</v>
      </c>
      <c r="C25" s="12" t="str">
        <f>FIGURES!C37</f>
        <v>Wal</v>
      </c>
      <c r="D25" s="67">
        <f>FIGURES!F37</f>
        <v>38269</v>
      </c>
      <c r="E25" s="12">
        <f>FIGURES!G37</f>
        <v>0</v>
      </c>
      <c r="F25" s="16" t="s">
        <v>2</v>
      </c>
      <c r="G25" s="17">
        <v>3.7</v>
      </c>
      <c r="H25" s="17">
        <v>3.3</v>
      </c>
      <c r="I25" s="17">
        <v>3.8</v>
      </c>
      <c r="J25" s="17">
        <v>3.8</v>
      </c>
      <c r="K25" s="17">
        <v>3.8</v>
      </c>
      <c r="L25" s="17"/>
      <c r="M25" s="18">
        <f t="shared" si="0"/>
        <v>11.3</v>
      </c>
      <c r="N25" s="32">
        <f t="shared" si="1"/>
        <v>7.91</v>
      </c>
      <c r="O25" s="19">
        <f t="shared" si="2"/>
        <v>3.3</v>
      </c>
      <c r="P25" s="19">
        <f t="shared" si="3"/>
        <v>3.8</v>
      </c>
      <c r="Q25" s="20">
        <v>0</v>
      </c>
    </row>
    <row r="26" spans="1:17" s="16" customFormat="1" ht="15.75" x14ac:dyDescent="0.25">
      <c r="A26" s="13">
        <v>25</v>
      </c>
      <c r="B26" s="12" t="str">
        <f>FIGURES!B38</f>
        <v>AMELIA TANDY</v>
      </c>
      <c r="C26" s="12" t="str">
        <f>FIGURES!C38</f>
        <v>Chlt</v>
      </c>
      <c r="D26" s="67">
        <f>FIGURES!F38</f>
        <v>38299</v>
      </c>
      <c r="E26" s="12">
        <f>FIGURES!G38</f>
        <v>0</v>
      </c>
      <c r="F26" s="16" t="s">
        <v>2</v>
      </c>
      <c r="G26" s="17">
        <v>2.8</v>
      </c>
      <c r="H26" s="17">
        <v>3</v>
      </c>
      <c r="I26" s="17">
        <v>4.0999999999999996</v>
      </c>
      <c r="J26" s="17">
        <v>3</v>
      </c>
      <c r="K26" s="17">
        <v>3.7</v>
      </c>
      <c r="L26" s="17"/>
      <c r="M26" s="18">
        <f t="shared" si="0"/>
        <v>9.6999999999999975</v>
      </c>
      <c r="N26" s="32">
        <f t="shared" si="1"/>
        <v>6.79</v>
      </c>
      <c r="O26" s="19">
        <f t="shared" si="2"/>
        <v>2.8</v>
      </c>
      <c r="P26" s="19">
        <f t="shared" si="3"/>
        <v>4.0999999999999996</v>
      </c>
      <c r="Q26" s="20">
        <v>0</v>
      </c>
    </row>
    <row r="27" spans="1:17" s="16" customFormat="1" ht="15.75" x14ac:dyDescent="0.25">
      <c r="A27" s="13">
        <v>26</v>
      </c>
      <c r="B27" s="12" t="str">
        <f>FIGURES!B39</f>
        <v>Isabelle Watkins</v>
      </c>
      <c r="C27" s="12" t="str">
        <f>FIGURES!C39</f>
        <v>Wal</v>
      </c>
      <c r="D27" s="67">
        <f>FIGURES!F39</f>
        <v>38307</v>
      </c>
      <c r="E27" s="12">
        <f>FIGURES!G39</f>
        <v>0</v>
      </c>
      <c r="F27" s="16" t="s">
        <v>2</v>
      </c>
      <c r="G27" s="17">
        <v>5.2</v>
      </c>
      <c r="H27" s="17">
        <v>5</v>
      </c>
      <c r="I27" s="17">
        <v>5.7</v>
      </c>
      <c r="J27" s="17">
        <v>5.0999999999999996</v>
      </c>
      <c r="K27" s="17">
        <v>5</v>
      </c>
      <c r="L27" s="17"/>
      <c r="M27" s="18">
        <f t="shared" si="0"/>
        <v>15.3</v>
      </c>
      <c r="N27" s="32">
        <f t="shared" si="1"/>
        <v>10.71</v>
      </c>
      <c r="O27" s="19">
        <f t="shared" si="2"/>
        <v>5</v>
      </c>
      <c r="P27" s="19">
        <f t="shared" si="3"/>
        <v>5.7</v>
      </c>
      <c r="Q27" s="20">
        <v>0</v>
      </c>
    </row>
    <row r="28" spans="1:17" s="16" customFormat="1" ht="15.75" x14ac:dyDescent="0.25">
      <c r="A28" s="13">
        <v>27</v>
      </c>
      <c r="B28" s="12" t="str">
        <f>FIGURES!B40</f>
        <v>JOEY BRIDGEWATER</v>
      </c>
      <c r="C28" s="12" t="str">
        <f>FIGURES!C40</f>
        <v>Rug</v>
      </c>
      <c r="D28" s="67">
        <f>FIGURES!F40</f>
        <v>38238</v>
      </c>
      <c r="E28" s="12">
        <f>FIGURES!G40</f>
        <v>0</v>
      </c>
      <c r="F28" s="16" t="s">
        <v>2</v>
      </c>
      <c r="G28" s="17">
        <v>3.1</v>
      </c>
      <c r="H28" s="17">
        <v>3.1</v>
      </c>
      <c r="I28" s="17">
        <v>3.8</v>
      </c>
      <c r="J28" s="17">
        <v>3.6</v>
      </c>
      <c r="K28" s="17">
        <v>4.8</v>
      </c>
      <c r="L28" s="17"/>
      <c r="M28" s="18">
        <f t="shared" si="0"/>
        <v>10.5</v>
      </c>
      <c r="N28" s="32">
        <f t="shared" si="1"/>
        <v>7.35</v>
      </c>
      <c r="O28" s="19">
        <f t="shared" si="2"/>
        <v>3.1</v>
      </c>
      <c r="P28" s="19">
        <f t="shared" si="3"/>
        <v>4.8</v>
      </c>
      <c r="Q28" s="20">
        <v>0</v>
      </c>
    </row>
    <row r="29" spans="1:17" s="16" customFormat="1" ht="15.75" x14ac:dyDescent="0.25">
      <c r="A29" s="13">
        <v>28</v>
      </c>
      <c r="B29" s="12" t="str">
        <f>FIGURES!B41</f>
        <v>Elicia Street</v>
      </c>
      <c r="C29" s="12" t="str">
        <f>FIGURES!C41</f>
        <v>COB</v>
      </c>
      <c r="D29" s="67">
        <f>FIGURES!F41</f>
        <v>38036</v>
      </c>
      <c r="E29" s="12" t="str">
        <f>FIGURES!G41</f>
        <v>solo</v>
      </c>
      <c r="F29" s="16" t="s">
        <v>2</v>
      </c>
      <c r="G29" s="17">
        <v>4.5999999999999996</v>
      </c>
      <c r="H29" s="17">
        <v>4.2</v>
      </c>
      <c r="I29" s="17">
        <v>5.4</v>
      </c>
      <c r="J29" s="17">
        <v>4.2</v>
      </c>
      <c r="K29" s="17">
        <v>4.9000000000000004</v>
      </c>
      <c r="L29" s="17"/>
      <c r="M29" s="18">
        <f t="shared" si="0"/>
        <v>13.700000000000005</v>
      </c>
      <c r="N29" s="32">
        <f t="shared" si="1"/>
        <v>9.59</v>
      </c>
      <c r="O29" s="19">
        <f t="shared" si="2"/>
        <v>4.2</v>
      </c>
      <c r="P29" s="19">
        <f t="shared" si="3"/>
        <v>5.4</v>
      </c>
      <c r="Q29" s="20">
        <v>0</v>
      </c>
    </row>
    <row r="30" spans="1:17" s="16" customFormat="1" ht="15.75" x14ac:dyDescent="0.25">
      <c r="A30" s="13">
        <v>29</v>
      </c>
      <c r="B30" s="12" t="str">
        <f>FIGURES!B42</f>
        <v>Sophie Robinson</v>
      </c>
      <c r="C30" s="12" t="str">
        <f>FIGURES!C42</f>
        <v>GSSC</v>
      </c>
      <c r="D30" s="67">
        <f>FIGURES!F42</f>
        <v>38463</v>
      </c>
      <c r="E30" s="12">
        <f>FIGURES!G42</f>
        <v>0</v>
      </c>
      <c r="F30" s="16" t="s">
        <v>2</v>
      </c>
      <c r="G30" s="17">
        <v>4.2</v>
      </c>
      <c r="H30" s="17">
        <v>4.3</v>
      </c>
      <c r="I30" s="17">
        <v>4.9000000000000004</v>
      </c>
      <c r="J30" s="17">
        <v>4.8</v>
      </c>
      <c r="K30" s="17">
        <v>4</v>
      </c>
      <c r="L30" s="17"/>
      <c r="M30" s="18">
        <f t="shared" si="0"/>
        <v>13.299999999999999</v>
      </c>
      <c r="N30" s="32">
        <f t="shared" si="1"/>
        <v>9.31</v>
      </c>
      <c r="O30" s="19">
        <f t="shared" si="2"/>
        <v>4</v>
      </c>
      <c r="P30" s="19">
        <f t="shared" si="3"/>
        <v>4.9000000000000004</v>
      </c>
      <c r="Q30" s="20">
        <v>0</v>
      </c>
    </row>
    <row r="31" spans="1:17" s="16" customFormat="1" ht="15.75" x14ac:dyDescent="0.25">
      <c r="A31" s="13">
        <v>30</v>
      </c>
      <c r="B31" s="12" t="str">
        <f>FIGURES!B43</f>
        <v>Elisa Schickbauer</v>
      </c>
      <c r="C31" s="12" t="str">
        <f>FIGURES!C43</f>
        <v>Aquav</v>
      </c>
      <c r="D31" s="67">
        <f>FIGURES!F43</f>
        <v>38224</v>
      </c>
      <c r="E31" s="12">
        <f>FIGURES!G43</f>
        <v>0</v>
      </c>
      <c r="F31" s="16" t="s">
        <v>2</v>
      </c>
      <c r="G31" s="17">
        <v>3.9</v>
      </c>
      <c r="H31" s="17">
        <v>4.2</v>
      </c>
      <c r="I31" s="17">
        <v>4.0999999999999996</v>
      </c>
      <c r="J31" s="17">
        <v>4.5</v>
      </c>
      <c r="K31" s="17">
        <v>4.0999999999999996</v>
      </c>
      <c r="L31" s="17"/>
      <c r="M31" s="18">
        <f t="shared" si="0"/>
        <v>12.399999999999999</v>
      </c>
      <c r="N31" s="32">
        <f t="shared" si="1"/>
        <v>8.68</v>
      </c>
      <c r="O31" s="19">
        <f t="shared" si="2"/>
        <v>3.9</v>
      </c>
      <c r="P31" s="19">
        <f t="shared" si="3"/>
        <v>4.5</v>
      </c>
      <c r="Q31" s="20">
        <v>0</v>
      </c>
    </row>
    <row r="32" spans="1:17" s="16" customFormat="1" ht="15.75" x14ac:dyDescent="0.25">
      <c r="A32" s="13">
        <v>31</v>
      </c>
      <c r="B32" s="12" t="str">
        <f>FIGURES!B44</f>
        <v>Eve Young</v>
      </c>
      <c r="C32" s="12" t="str">
        <f>FIGURES!C44</f>
        <v>BscAq</v>
      </c>
      <c r="D32" s="67">
        <f>FIGURES!F44</f>
        <v>39117</v>
      </c>
      <c r="E32" s="12">
        <f>FIGURES!G44</f>
        <v>0</v>
      </c>
      <c r="F32" s="16" t="s">
        <v>2</v>
      </c>
      <c r="G32" s="17">
        <v>3.9</v>
      </c>
      <c r="H32" s="17">
        <v>3.6</v>
      </c>
      <c r="I32" s="17">
        <v>3.5</v>
      </c>
      <c r="J32" s="17">
        <v>4</v>
      </c>
      <c r="K32" s="17">
        <v>3.6</v>
      </c>
      <c r="L32" s="17"/>
      <c r="M32" s="18">
        <f t="shared" si="0"/>
        <v>11.100000000000001</v>
      </c>
      <c r="N32" s="32">
        <f t="shared" si="1"/>
        <v>7.77</v>
      </c>
      <c r="O32" s="19">
        <f t="shared" si="2"/>
        <v>3.5</v>
      </c>
      <c r="P32" s="19">
        <f t="shared" si="3"/>
        <v>4</v>
      </c>
      <c r="Q32" s="20">
        <v>0</v>
      </c>
    </row>
    <row r="33" spans="1:17" s="16" customFormat="1" ht="15.75" x14ac:dyDescent="0.25">
      <c r="A33" s="13">
        <v>32</v>
      </c>
      <c r="B33" s="12" t="str">
        <f>FIGURES!B45</f>
        <v>Katherine Stevenson</v>
      </c>
      <c r="C33" s="12" t="str">
        <f>FIGURES!C45</f>
        <v>Wit</v>
      </c>
      <c r="D33" s="67">
        <f>FIGURES!F45</f>
        <v>38222</v>
      </c>
      <c r="E33" s="12">
        <f>FIGURES!G45</f>
        <v>0</v>
      </c>
      <c r="F33" s="16" t="s">
        <v>2</v>
      </c>
      <c r="G33" s="17">
        <v>4.5999999999999996</v>
      </c>
      <c r="H33" s="17">
        <v>4.9000000000000004</v>
      </c>
      <c r="I33" s="17">
        <v>5</v>
      </c>
      <c r="J33" s="17">
        <v>4.5999999999999996</v>
      </c>
      <c r="K33" s="17">
        <v>4.0999999999999996</v>
      </c>
      <c r="L33" s="17"/>
      <c r="M33" s="18">
        <f t="shared" si="0"/>
        <v>14.100000000000001</v>
      </c>
      <c r="N33" s="32">
        <f t="shared" si="1"/>
        <v>9.8699999999999992</v>
      </c>
      <c r="O33" s="19">
        <f t="shared" si="2"/>
        <v>4.0999999999999996</v>
      </c>
      <c r="P33" s="19">
        <f t="shared" si="3"/>
        <v>5</v>
      </c>
      <c r="Q33" s="20">
        <v>0</v>
      </c>
    </row>
    <row r="34" spans="1:17" s="16" customFormat="1" ht="15.75" x14ac:dyDescent="0.25">
      <c r="A34" s="13">
        <v>33</v>
      </c>
      <c r="B34" s="12" t="str">
        <f>FIGURES!B46</f>
        <v>CHARLIE PUTT</v>
      </c>
      <c r="C34" s="12" t="str">
        <f>FIGURES!C46</f>
        <v>Rug</v>
      </c>
      <c r="D34" s="67">
        <f>FIGURES!F46</f>
        <v>38095</v>
      </c>
      <c r="E34" s="12">
        <f>FIGURES!G46</f>
        <v>0</v>
      </c>
      <c r="F34" s="16" t="s">
        <v>2</v>
      </c>
      <c r="G34" s="17">
        <v>5.2</v>
      </c>
      <c r="H34" s="17">
        <v>4.9000000000000004</v>
      </c>
      <c r="I34" s="17">
        <v>5.6</v>
      </c>
      <c r="J34" s="17">
        <v>4.5</v>
      </c>
      <c r="K34" s="17">
        <v>5</v>
      </c>
      <c r="L34" s="17"/>
      <c r="M34" s="18">
        <f t="shared" ref="M34:M61" si="4">SUM(G34:L34)-O34-P34</f>
        <v>15.100000000000003</v>
      </c>
      <c r="N34" s="32">
        <f t="shared" ref="N34:N65" si="5">ROUND((SUM(G34:L34)-SUM(O34:P34))*$C$1/3,4)</f>
        <v>10.57</v>
      </c>
      <c r="O34" s="19">
        <f t="shared" ref="O34:O61" si="6">MIN(G34:L34)</f>
        <v>4.5</v>
      </c>
      <c r="P34" s="19">
        <f t="shared" ref="P34:P61" si="7">MAX(G34:L34)</f>
        <v>5.6</v>
      </c>
      <c r="Q34" s="20">
        <v>0</v>
      </c>
    </row>
    <row r="35" spans="1:17" s="16" customFormat="1" ht="15.75" x14ac:dyDescent="0.25">
      <c r="A35" s="13">
        <v>34</v>
      </c>
      <c r="B35" s="12" t="str">
        <f>FIGURES!B47</f>
        <v>Anna Clemmetsen</v>
      </c>
      <c r="C35" s="12" t="str">
        <f>FIGURES!C47</f>
        <v>GSSC</v>
      </c>
      <c r="D35" s="67">
        <f>FIGURES!F47</f>
        <v>38457</v>
      </c>
      <c r="E35" s="12">
        <f>FIGURES!G47</f>
        <v>0</v>
      </c>
      <c r="F35" s="16" t="s">
        <v>2</v>
      </c>
      <c r="G35" s="17">
        <v>1.5</v>
      </c>
      <c r="H35" s="17">
        <v>2</v>
      </c>
      <c r="I35" s="17">
        <v>3.4</v>
      </c>
      <c r="J35" s="17">
        <v>2.9</v>
      </c>
      <c r="K35" s="17">
        <v>2.9</v>
      </c>
      <c r="L35" s="17"/>
      <c r="M35" s="18">
        <f t="shared" si="4"/>
        <v>7.8000000000000007</v>
      </c>
      <c r="N35" s="32">
        <f t="shared" si="5"/>
        <v>5.46</v>
      </c>
      <c r="O35" s="19">
        <f t="shared" si="6"/>
        <v>1.5</v>
      </c>
      <c r="P35" s="19">
        <f t="shared" si="7"/>
        <v>3.4</v>
      </c>
      <c r="Q35" s="20">
        <v>0</v>
      </c>
    </row>
    <row r="36" spans="1:17" s="16" customFormat="1" ht="15.75" x14ac:dyDescent="0.25">
      <c r="A36" s="13">
        <v>35</v>
      </c>
      <c r="B36" s="12" t="str">
        <f>FIGURES!B48</f>
        <v xml:space="preserve">Wei Yen Tan </v>
      </c>
      <c r="C36" s="12" t="str">
        <f>FIGURES!C48</f>
        <v>Wit</v>
      </c>
      <c r="D36" s="67">
        <f>FIGURES!F48</f>
        <v>38276</v>
      </c>
      <c r="E36" s="12">
        <f>FIGURES!G48</f>
        <v>0</v>
      </c>
      <c r="F36" s="16" t="s">
        <v>2</v>
      </c>
      <c r="G36" s="17">
        <v>4.4000000000000004</v>
      </c>
      <c r="H36" s="17">
        <v>5.2</v>
      </c>
      <c r="I36" s="17">
        <v>5.4</v>
      </c>
      <c r="J36" s="17">
        <v>4.5999999999999996</v>
      </c>
      <c r="K36" s="17">
        <v>4.9000000000000004</v>
      </c>
      <c r="L36" s="17"/>
      <c r="M36" s="18">
        <f t="shared" si="4"/>
        <v>14.700000000000001</v>
      </c>
      <c r="N36" s="32">
        <f t="shared" si="5"/>
        <v>10.29</v>
      </c>
      <c r="O36" s="19">
        <f t="shared" si="6"/>
        <v>4.4000000000000004</v>
      </c>
      <c r="P36" s="19">
        <f t="shared" si="7"/>
        <v>5.4</v>
      </c>
      <c r="Q36" s="20">
        <v>0</v>
      </c>
    </row>
    <row r="37" spans="1:17" s="16" customFormat="1" ht="15.75" x14ac:dyDescent="0.25">
      <c r="A37" s="13">
        <v>36</v>
      </c>
      <c r="B37" s="12" t="str">
        <f>FIGURES!B49</f>
        <v>Mia Jones</v>
      </c>
      <c r="C37" s="12" t="str">
        <f>FIGURES!C49</f>
        <v>Aquav</v>
      </c>
      <c r="D37" s="67">
        <f>FIGURES!F49</f>
        <v>38698</v>
      </c>
      <c r="E37" s="12">
        <f>FIGURES!G49</f>
        <v>0</v>
      </c>
      <c r="F37" s="16" t="s">
        <v>2</v>
      </c>
      <c r="G37" s="111">
        <v>4.2</v>
      </c>
      <c r="H37" s="17">
        <v>3.8</v>
      </c>
      <c r="I37" s="17">
        <v>3.9</v>
      </c>
      <c r="J37" s="17">
        <v>4.3</v>
      </c>
      <c r="K37" s="17">
        <v>4</v>
      </c>
      <c r="L37" s="17"/>
      <c r="M37" s="18">
        <f t="shared" si="4"/>
        <v>12.099999999999998</v>
      </c>
      <c r="N37" s="32">
        <f t="shared" si="5"/>
        <v>8.4700000000000006</v>
      </c>
      <c r="O37" s="19">
        <f t="shared" si="6"/>
        <v>3.8</v>
      </c>
      <c r="P37" s="19">
        <f t="shared" si="7"/>
        <v>4.3</v>
      </c>
      <c r="Q37" s="20">
        <v>0</v>
      </c>
    </row>
    <row r="38" spans="1:17" s="16" customFormat="1" ht="15.75" x14ac:dyDescent="0.25">
      <c r="A38" s="13">
        <v>37</v>
      </c>
      <c r="B38" s="12" t="str">
        <f>FIGURES!B50</f>
        <v>Taliah Alves</v>
      </c>
      <c r="C38" s="12" t="str">
        <f>FIGURES!C50</f>
        <v>Wal</v>
      </c>
      <c r="D38" s="67">
        <f>FIGURES!F50</f>
        <v>38476</v>
      </c>
      <c r="E38" s="12">
        <f>FIGURES!G50</f>
        <v>0</v>
      </c>
      <c r="F38" s="16" t="s">
        <v>2</v>
      </c>
      <c r="G38" s="17">
        <v>5.6</v>
      </c>
      <c r="H38" s="17">
        <v>4.7</v>
      </c>
      <c r="I38" s="17">
        <v>5.5</v>
      </c>
      <c r="J38" s="17">
        <v>5.7</v>
      </c>
      <c r="K38" s="17">
        <v>4.9000000000000004</v>
      </c>
      <c r="L38" s="17"/>
      <c r="M38" s="18">
        <f t="shared" si="4"/>
        <v>16</v>
      </c>
      <c r="N38" s="32">
        <f t="shared" si="5"/>
        <v>11.2</v>
      </c>
      <c r="O38" s="19">
        <f t="shared" si="6"/>
        <v>4.7</v>
      </c>
      <c r="P38" s="19">
        <f t="shared" si="7"/>
        <v>5.7</v>
      </c>
      <c r="Q38" s="20">
        <v>0</v>
      </c>
    </row>
    <row r="39" spans="1:17" s="16" customFormat="1" ht="15.75" x14ac:dyDescent="0.25">
      <c r="A39" s="13">
        <v>38</v>
      </c>
      <c r="B39" s="12" t="str">
        <f>FIGURES!B51</f>
        <v>Anna Sagoo</v>
      </c>
      <c r="C39" s="12" t="str">
        <f>FIGURES!C51</f>
        <v>Aquav</v>
      </c>
      <c r="D39" s="67">
        <f>FIGURES!F51</f>
        <v>38046</v>
      </c>
      <c r="E39" s="12" t="str">
        <f>FIGURES!G51</f>
        <v>solo</v>
      </c>
      <c r="F39" s="16" t="s">
        <v>2</v>
      </c>
      <c r="G39" s="17">
        <v>5.0999999999999996</v>
      </c>
      <c r="H39" s="17">
        <v>4.5</v>
      </c>
      <c r="I39" s="17">
        <v>4.9000000000000004</v>
      </c>
      <c r="J39" s="17">
        <v>5.0999999999999996</v>
      </c>
      <c r="K39" s="17">
        <v>5.3</v>
      </c>
      <c r="L39" s="17"/>
      <c r="M39" s="18">
        <f t="shared" si="4"/>
        <v>15.100000000000001</v>
      </c>
      <c r="N39" s="32">
        <f t="shared" si="5"/>
        <v>10.57</v>
      </c>
      <c r="O39" s="19">
        <f t="shared" si="6"/>
        <v>4.5</v>
      </c>
      <c r="P39" s="19">
        <f t="shared" si="7"/>
        <v>5.3</v>
      </c>
      <c r="Q39" s="20">
        <v>0</v>
      </c>
    </row>
    <row r="40" spans="1:17" s="16" customFormat="1" ht="15.75" x14ac:dyDescent="0.25">
      <c r="A40" s="13">
        <v>39</v>
      </c>
      <c r="B40" s="12" t="str">
        <f>FIGURES!B52</f>
        <v>Catrise Hart</v>
      </c>
      <c r="C40" s="12" t="str">
        <f>FIGURES!C52</f>
        <v>Wal</v>
      </c>
      <c r="D40" s="67">
        <f>FIGURES!F52</f>
        <v>38588</v>
      </c>
      <c r="E40" s="12">
        <f>FIGURES!G52</f>
        <v>0</v>
      </c>
      <c r="F40" s="16" t="s">
        <v>2</v>
      </c>
      <c r="G40" s="17">
        <v>3.5</v>
      </c>
      <c r="H40" s="17">
        <v>3.9</v>
      </c>
      <c r="I40" s="17">
        <v>4</v>
      </c>
      <c r="J40" s="17">
        <v>4</v>
      </c>
      <c r="K40" s="17">
        <v>3.5</v>
      </c>
      <c r="L40" s="17"/>
      <c r="M40" s="18">
        <f t="shared" si="4"/>
        <v>11.399999999999999</v>
      </c>
      <c r="N40" s="32">
        <f t="shared" si="5"/>
        <v>7.98</v>
      </c>
      <c r="O40" s="19">
        <f t="shared" si="6"/>
        <v>3.5</v>
      </c>
      <c r="P40" s="19">
        <f t="shared" si="7"/>
        <v>4</v>
      </c>
      <c r="Q40" s="20">
        <v>0</v>
      </c>
    </row>
    <row r="41" spans="1:17" s="16" customFormat="1" ht="15.75" x14ac:dyDescent="0.25">
      <c r="A41" s="13">
        <v>40</v>
      </c>
      <c r="B41" s="12" t="str">
        <f>FIGURES!B53</f>
        <v>EVE HOWARD</v>
      </c>
      <c r="C41" s="12" t="str">
        <f>FIGURES!C53</f>
        <v>Rug</v>
      </c>
      <c r="D41" s="67">
        <f>FIGURES!F53</f>
        <v>38076</v>
      </c>
      <c r="E41" s="12">
        <f>FIGURES!G53</f>
        <v>0</v>
      </c>
      <c r="F41" s="16" t="s">
        <v>2</v>
      </c>
      <c r="G41" s="17">
        <v>4.5999999999999996</v>
      </c>
      <c r="H41" s="17">
        <v>3.7</v>
      </c>
      <c r="I41" s="17">
        <v>3.8</v>
      </c>
      <c r="J41" s="17">
        <v>3.7</v>
      </c>
      <c r="K41" s="17">
        <v>4</v>
      </c>
      <c r="L41" s="17"/>
      <c r="M41" s="18">
        <f t="shared" si="4"/>
        <v>11.500000000000002</v>
      </c>
      <c r="N41" s="32">
        <f t="shared" si="5"/>
        <v>8.0500000000000007</v>
      </c>
      <c r="O41" s="19">
        <f t="shared" si="6"/>
        <v>3.7</v>
      </c>
      <c r="P41" s="19">
        <f t="shared" si="7"/>
        <v>4.5999999999999996</v>
      </c>
      <c r="Q41" s="20">
        <v>0</v>
      </c>
    </row>
    <row r="42" spans="1:17" s="16" customFormat="1" ht="15.75" x14ac:dyDescent="0.25">
      <c r="A42" s="13">
        <v>41</v>
      </c>
      <c r="B42" s="12" t="str">
        <f>FIGURES!B54</f>
        <v>Leah Bragoli</v>
      </c>
      <c r="C42" s="12" t="str">
        <f>FIGURES!C54</f>
        <v>Aquav</v>
      </c>
      <c r="D42" s="67">
        <f>FIGURES!F54</f>
        <v>38527</v>
      </c>
      <c r="E42" s="12">
        <f>FIGURES!G54</f>
        <v>0</v>
      </c>
      <c r="F42" s="16" t="s">
        <v>2</v>
      </c>
      <c r="G42" s="17">
        <v>3.9</v>
      </c>
      <c r="H42" s="17">
        <v>3.5</v>
      </c>
      <c r="I42" s="17">
        <v>3.5</v>
      </c>
      <c r="J42" s="17">
        <v>4.5</v>
      </c>
      <c r="K42" s="17">
        <v>4.0999999999999996</v>
      </c>
      <c r="L42" s="17"/>
      <c r="M42" s="18">
        <f t="shared" si="4"/>
        <v>11.5</v>
      </c>
      <c r="N42" s="32">
        <f t="shared" si="5"/>
        <v>8.0500000000000007</v>
      </c>
      <c r="O42" s="19">
        <f t="shared" si="6"/>
        <v>3.5</v>
      </c>
      <c r="P42" s="19">
        <f t="shared" si="7"/>
        <v>4.5</v>
      </c>
      <c r="Q42" s="20">
        <v>0</v>
      </c>
    </row>
    <row r="43" spans="1:17" s="16" customFormat="1" ht="15.75" x14ac:dyDescent="0.25">
      <c r="A43" s="13">
        <v>42</v>
      </c>
      <c r="B43" s="12" t="str">
        <f>FIGURES!B55</f>
        <v>Marie Ange Siegfried</v>
      </c>
      <c r="C43" s="12" t="str">
        <f>FIGURES!C55</f>
        <v>COB</v>
      </c>
      <c r="D43" s="67">
        <f>FIGURES!F55</f>
        <v>38562</v>
      </c>
      <c r="E43" s="12" t="str">
        <f>FIGURES!G55</f>
        <v>solo</v>
      </c>
      <c r="F43" s="16" t="s">
        <v>2</v>
      </c>
      <c r="G43" s="17">
        <v>4.7</v>
      </c>
      <c r="H43" s="17">
        <v>4</v>
      </c>
      <c r="I43" s="17">
        <v>4.9000000000000004</v>
      </c>
      <c r="J43" s="17">
        <v>4.5</v>
      </c>
      <c r="K43" s="17">
        <v>4.9000000000000004</v>
      </c>
      <c r="L43" s="17"/>
      <c r="M43" s="18">
        <f t="shared" si="4"/>
        <v>14.1</v>
      </c>
      <c r="N43" s="32">
        <f t="shared" si="5"/>
        <v>9.8699999999999992</v>
      </c>
      <c r="O43" s="19">
        <f t="shared" si="6"/>
        <v>4</v>
      </c>
      <c r="P43" s="19">
        <f t="shared" si="7"/>
        <v>4.9000000000000004</v>
      </c>
      <c r="Q43" s="20">
        <v>0</v>
      </c>
    </row>
    <row r="44" spans="1:17" s="16" customFormat="1" ht="15.75" x14ac:dyDescent="0.25">
      <c r="A44" s="13">
        <v>43</v>
      </c>
      <c r="B44" s="12" t="str">
        <f>FIGURES!B56</f>
        <v>Lydia Tan</v>
      </c>
      <c r="C44" s="12" t="str">
        <f>FIGURES!C56</f>
        <v>GSSC</v>
      </c>
      <c r="D44" s="67">
        <f>FIGURES!F56</f>
        <v>38023</v>
      </c>
      <c r="E44" s="12">
        <f>FIGURES!G56</f>
        <v>0</v>
      </c>
      <c r="F44" s="16" t="s">
        <v>2</v>
      </c>
      <c r="G44" s="17">
        <v>4.0999999999999996</v>
      </c>
      <c r="H44" s="17">
        <v>3.6</v>
      </c>
      <c r="I44" s="17">
        <v>4</v>
      </c>
      <c r="J44" s="17">
        <v>4</v>
      </c>
      <c r="K44" s="17">
        <v>3.9</v>
      </c>
      <c r="L44" s="17"/>
      <c r="M44" s="18">
        <f t="shared" si="4"/>
        <v>11.899999999999999</v>
      </c>
      <c r="N44" s="32">
        <f t="shared" si="5"/>
        <v>8.33</v>
      </c>
      <c r="O44" s="19">
        <f t="shared" si="6"/>
        <v>3.6</v>
      </c>
      <c r="P44" s="19">
        <f t="shared" si="7"/>
        <v>4.0999999999999996</v>
      </c>
      <c r="Q44" s="20">
        <v>0</v>
      </c>
    </row>
    <row r="45" spans="1:17" s="16" customFormat="1" ht="15.75" x14ac:dyDescent="0.25">
      <c r="A45" s="13">
        <v>44</v>
      </c>
      <c r="B45" s="12" t="str">
        <f>FIGURES!B57</f>
        <v>Lily Halasi</v>
      </c>
      <c r="C45" s="12" t="str">
        <f>FIGURES!C57</f>
        <v>Aquav</v>
      </c>
      <c r="D45" s="67">
        <f>FIGURES!F57</f>
        <v>39155</v>
      </c>
      <c r="E45" s="12">
        <f>FIGURES!G57</f>
        <v>0</v>
      </c>
      <c r="F45" s="16" t="s">
        <v>2</v>
      </c>
      <c r="G45" s="17">
        <v>4.3</v>
      </c>
      <c r="H45" s="17">
        <v>3.9</v>
      </c>
      <c r="I45" s="17">
        <v>5</v>
      </c>
      <c r="J45" s="17">
        <v>5.3</v>
      </c>
      <c r="K45" s="17">
        <v>5</v>
      </c>
      <c r="L45" s="17"/>
      <c r="M45" s="18">
        <f t="shared" si="4"/>
        <v>14.3</v>
      </c>
      <c r="N45" s="32">
        <f t="shared" si="5"/>
        <v>10.01</v>
      </c>
      <c r="O45" s="19">
        <f t="shared" si="6"/>
        <v>3.9</v>
      </c>
      <c r="P45" s="19">
        <f t="shared" si="7"/>
        <v>5.3</v>
      </c>
      <c r="Q45" s="20">
        <v>0</v>
      </c>
    </row>
    <row r="46" spans="1:17" s="16" customFormat="1" ht="15.75" x14ac:dyDescent="0.25">
      <c r="A46" s="13">
        <v>45</v>
      </c>
      <c r="B46" s="12" t="str">
        <f>FIGURES!B58</f>
        <v>Olivia Timms</v>
      </c>
      <c r="C46" s="12" t="str">
        <f>FIGURES!C58</f>
        <v>Wal</v>
      </c>
      <c r="D46" s="67">
        <f>FIGURES!F58</f>
        <v>38387</v>
      </c>
      <c r="E46" s="12">
        <f>FIGURES!G58</f>
        <v>0</v>
      </c>
      <c r="F46" s="16" t="s">
        <v>2</v>
      </c>
      <c r="G46" s="17">
        <v>4.7</v>
      </c>
      <c r="H46" s="17">
        <v>4</v>
      </c>
      <c r="I46" s="17">
        <v>4.5999999999999996</v>
      </c>
      <c r="J46" s="17">
        <v>4.2</v>
      </c>
      <c r="K46" s="17">
        <v>4.8</v>
      </c>
      <c r="L46" s="17"/>
      <c r="M46" s="18">
        <f t="shared" si="4"/>
        <v>13.5</v>
      </c>
      <c r="N46" s="32">
        <f t="shared" si="5"/>
        <v>9.4499999999999993</v>
      </c>
      <c r="O46" s="19">
        <f t="shared" si="6"/>
        <v>4</v>
      </c>
      <c r="P46" s="19">
        <f t="shared" si="7"/>
        <v>4.8</v>
      </c>
      <c r="Q46" s="20">
        <v>0</v>
      </c>
    </row>
    <row r="47" spans="1:17" s="16" customFormat="1" ht="15.75" x14ac:dyDescent="0.25">
      <c r="A47" s="13">
        <v>46</v>
      </c>
      <c r="B47" s="12" t="str">
        <f>FIGURES!B59</f>
        <v>LILI CARROLL</v>
      </c>
      <c r="C47" s="12" t="str">
        <f>FIGURES!C59</f>
        <v>Rug</v>
      </c>
      <c r="D47" s="67">
        <f>FIGURES!F59</f>
        <v>38324</v>
      </c>
      <c r="E47" s="12" t="str">
        <f>FIGURES!G59</f>
        <v>solo</v>
      </c>
      <c r="F47" s="16" t="s">
        <v>2</v>
      </c>
      <c r="G47" s="17">
        <v>5.4</v>
      </c>
      <c r="H47" s="17">
        <v>5</v>
      </c>
      <c r="I47" s="17">
        <v>5.2</v>
      </c>
      <c r="J47" s="17">
        <v>5.6</v>
      </c>
      <c r="K47" s="17">
        <v>5.0999999999999996</v>
      </c>
      <c r="L47" s="17"/>
      <c r="M47" s="18">
        <f t="shared" si="4"/>
        <v>15.700000000000005</v>
      </c>
      <c r="N47" s="32">
        <f t="shared" si="5"/>
        <v>10.99</v>
      </c>
      <c r="O47" s="19">
        <f t="shared" si="6"/>
        <v>5</v>
      </c>
      <c r="P47" s="19">
        <f t="shared" si="7"/>
        <v>5.6</v>
      </c>
      <c r="Q47" s="20">
        <v>0</v>
      </c>
    </row>
    <row r="48" spans="1:17" s="16" customFormat="1" ht="15.75" x14ac:dyDescent="0.25">
      <c r="A48" s="13">
        <v>47</v>
      </c>
      <c r="B48" s="12" t="str">
        <f>FIGURES!B60</f>
        <v>Lucy Middleton</v>
      </c>
      <c r="C48" s="12" t="str">
        <f>FIGURES!C60</f>
        <v>BscAq</v>
      </c>
      <c r="D48" s="67">
        <f>FIGURES!F60</f>
        <v>38398</v>
      </c>
      <c r="E48" s="12">
        <f>FIGURES!G60</f>
        <v>0</v>
      </c>
      <c r="F48" s="16" t="s">
        <v>2</v>
      </c>
      <c r="G48" s="17">
        <v>4.3</v>
      </c>
      <c r="H48" s="17">
        <v>3.8</v>
      </c>
      <c r="I48" s="17">
        <v>3.7</v>
      </c>
      <c r="J48" s="17">
        <v>4</v>
      </c>
      <c r="K48" s="17">
        <v>4.9000000000000004</v>
      </c>
      <c r="L48" s="17"/>
      <c r="M48" s="18">
        <f t="shared" si="4"/>
        <v>12.100000000000003</v>
      </c>
      <c r="N48" s="32">
        <f t="shared" si="5"/>
        <v>8.4700000000000006</v>
      </c>
      <c r="O48" s="19">
        <f t="shared" si="6"/>
        <v>3.7</v>
      </c>
      <c r="P48" s="19">
        <f t="shared" si="7"/>
        <v>4.9000000000000004</v>
      </c>
      <c r="Q48" s="20">
        <v>0</v>
      </c>
    </row>
    <row r="49" spans="1:17" s="16" customFormat="1" ht="15.75" x14ac:dyDescent="0.25">
      <c r="A49" s="13">
        <v>48</v>
      </c>
      <c r="B49" s="12" t="str">
        <f>FIGURES!B61</f>
        <v>ARIANE SARGENT</v>
      </c>
      <c r="C49" s="12" t="str">
        <f>FIGURES!C61</f>
        <v>Rug</v>
      </c>
      <c r="D49" s="67">
        <f>FIGURES!F61</f>
        <v>38195</v>
      </c>
      <c r="E49" s="12">
        <f>FIGURES!G61</f>
        <v>0</v>
      </c>
      <c r="F49" s="16" t="s">
        <v>2</v>
      </c>
      <c r="G49" s="17">
        <v>4.8</v>
      </c>
      <c r="H49" s="17">
        <v>5</v>
      </c>
      <c r="I49" s="17">
        <v>5</v>
      </c>
      <c r="J49" s="17">
        <v>5.3</v>
      </c>
      <c r="K49" s="17">
        <v>5</v>
      </c>
      <c r="L49" s="17"/>
      <c r="M49" s="18">
        <f t="shared" si="4"/>
        <v>15</v>
      </c>
      <c r="N49" s="32">
        <f t="shared" si="5"/>
        <v>10.5</v>
      </c>
      <c r="O49" s="19">
        <f t="shared" si="6"/>
        <v>4.8</v>
      </c>
      <c r="P49" s="19">
        <f t="shared" si="7"/>
        <v>5.3</v>
      </c>
      <c r="Q49" s="20">
        <v>0</v>
      </c>
    </row>
    <row r="50" spans="1:17" s="16" customFormat="1" ht="15.75" x14ac:dyDescent="0.25">
      <c r="A50" s="13">
        <v>49</v>
      </c>
      <c r="B50" s="12" t="str">
        <f>FIGURES!B62</f>
        <v>Rhianna Selby-Nash</v>
      </c>
      <c r="C50" s="12" t="str">
        <f>FIGURES!C62</f>
        <v>BscAq</v>
      </c>
      <c r="D50" s="67">
        <f>FIGURES!F62</f>
        <v>38755</v>
      </c>
      <c r="E50" s="12">
        <f>FIGURES!G62</f>
        <v>0</v>
      </c>
      <c r="F50" s="16" t="s">
        <v>2</v>
      </c>
      <c r="G50" s="17">
        <v>3.7</v>
      </c>
      <c r="H50" s="17">
        <v>4</v>
      </c>
      <c r="I50" s="17">
        <v>4.9000000000000004</v>
      </c>
      <c r="J50" s="17">
        <v>3.8</v>
      </c>
      <c r="K50" s="17">
        <v>4</v>
      </c>
      <c r="L50" s="17"/>
      <c r="M50" s="18">
        <f t="shared" si="4"/>
        <v>11.800000000000002</v>
      </c>
      <c r="N50" s="32">
        <f t="shared" si="5"/>
        <v>8.26</v>
      </c>
      <c r="O50" s="19">
        <f t="shared" si="6"/>
        <v>3.7</v>
      </c>
      <c r="P50" s="19">
        <f t="shared" si="7"/>
        <v>4.9000000000000004</v>
      </c>
      <c r="Q50" s="20">
        <v>0</v>
      </c>
    </row>
    <row r="51" spans="1:17" s="16" customFormat="1" ht="15.75" x14ac:dyDescent="0.25">
      <c r="A51" s="13">
        <v>50</v>
      </c>
      <c r="B51" s="12" t="str">
        <f>FIGURES!B63</f>
        <v>Yessane Rimbon</v>
      </c>
      <c r="C51" s="12" t="str">
        <f>FIGURES!C63</f>
        <v>Aquav</v>
      </c>
      <c r="D51" s="67">
        <f>FIGURES!F63</f>
        <v>38240</v>
      </c>
      <c r="E51" s="12">
        <f>FIGURES!G63</f>
        <v>0</v>
      </c>
      <c r="F51" s="16" t="s">
        <v>2</v>
      </c>
      <c r="G51" s="17">
        <v>4.4000000000000004</v>
      </c>
      <c r="H51" s="17">
        <v>4.5999999999999996</v>
      </c>
      <c r="I51" s="17">
        <v>4.5</v>
      </c>
      <c r="J51" s="17">
        <v>4</v>
      </c>
      <c r="K51" s="17">
        <v>4.4000000000000004</v>
      </c>
      <c r="L51" s="17"/>
      <c r="M51" s="18">
        <f t="shared" si="4"/>
        <v>13.299999999999999</v>
      </c>
      <c r="N51" s="32">
        <f t="shared" si="5"/>
        <v>9.31</v>
      </c>
      <c r="O51" s="19">
        <f t="shared" si="6"/>
        <v>4</v>
      </c>
      <c r="P51" s="19">
        <f t="shared" si="7"/>
        <v>4.5999999999999996</v>
      </c>
      <c r="Q51" s="20">
        <v>0</v>
      </c>
    </row>
    <row r="52" spans="1:17" s="16" customFormat="1" ht="15.75" x14ac:dyDescent="0.25">
      <c r="A52" s="13">
        <v>51</v>
      </c>
      <c r="B52" s="12" t="str">
        <f>FIGURES!B64</f>
        <v>ELEANOR DEADMAN</v>
      </c>
      <c r="C52" s="12" t="str">
        <f>FIGURES!C64</f>
        <v>Chlt</v>
      </c>
      <c r="D52" s="67">
        <f>FIGURES!F64</f>
        <v>38451</v>
      </c>
      <c r="E52" s="12">
        <f>FIGURES!G64</f>
        <v>0</v>
      </c>
      <c r="F52" s="16" t="s">
        <v>2</v>
      </c>
      <c r="G52" s="17">
        <v>4.5999999999999996</v>
      </c>
      <c r="H52" s="17">
        <v>4.2</v>
      </c>
      <c r="I52" s="17">
        <v>4</v>
      </c>
      <c r="J52" s="17">
        <v>3.8</v>
      </c>
      <c r="K52" s="17">
        <v>4.5</v>
      </c>
      <c r="L52" s="17"/>
      <c r="M52" s="18">
        <f t="shared" si="4"/>
        <v>12.700000000000001</v>
      </c>
      <c r="N52" s="32">
        <f t="shared" si="5"/>
        <v>8.89</v>
      </c>
      <c r="O52" s="19">
        <f t="shared" si="6"/>
        <v>3.8</v>
      </c>
      <c r="P52" s="19">
        <f t="shared" si="7"/>
        <v>4.5999999999999996</v>
      </c>
      <c r="Q52" s="20">
        <v>0</v>
      </c>
    </row>
    <row r="53" spans="1:17" s="16" customFormat="1" ht="15.75" x14ac:dyDescent="0.25">
      <c r="A53" s="13">
        <v>52</v>
      </c>
      <c r="B53" s="12" t="str">
        <f>FIGURES!B65</f>
        <v>PHOEBE SATURELY</v>
      </c>
      <c r="C53" s="12" t="str">
        <f>FIGURES!C65</f>
        <v>Rug</v>
      </c>
      <c r="D53" s="67">
        <f>FIGURES!F65</f>
        <v>38451</v>
      </c>
      <c r="E53" s="12">
        <f>FIGURES!G65</f>
        <v>0</v>
      </c>
      <c r="F53" s="16" t="s">
        <v>2</v>
      </c>
      <c r="G53" s="17">
        <v>4.8</v>
      </c>
      <c r="H53" s="17">
        <v>4.8</v>
      </c>
      <c r="I53" s="17">
        <v>5.0999999999999996</v>
      </c>
      <c r="J53" s="17">
        <v>4.7</v>
      </c>
      <c r="K53" s="17">
        <v>4.2</v>
      </c>
      <c r="L53" s="17"/>
      <c r="M53" s="18">
        <f t="shared" si="4"/>
        <v>14.299999999999999</v>
      </c>
      <c r="N53" s="32">
        <f t="shared" si="5"/>
        <v>10.01</v>
      </c>
      <c r="O53" s="19">
        <f t="shared" si="6"/>
        <v>4.2</v>
      </c>
      <c r="P53" s="19">
        <f t="shared" si="7"/>
        <v>5.0999999999999996</v>
      </c>
      <c r="Q53" s="20">
        <v>0</v>
      </c>
    </row>
    <row r="54" spans="1:17" s="16" customFormat="1" ht="15.75" x14ac:dyDescent="0.25">
      <c r="A54" s="13">
        <v>53</v>
      </c>
      <c r="B54" s="12" t="str">
        <f>FIGURES!B66</f>
        <v>SOPHIE THOMAS</v>
      </c>
      <c r="C54" s="12" t="str">
        <f>FIGURES!C66</f>
        <v>Rug</v>
      </c>
      <c r="D54" s="67">
        <f>FIGURES!F66</f>
        <v>38419</v>
      </c>
      <c r="E54" s="12">
        <f>FIGURES!G66</f>
        <v>0</v>
      </c>
      <c r="F54" s="16" t="s">
        <v>2</v>
      </c>
      <c r="G54" s="17">
        <v>4.4000000000000004</v>
      </c>
      <c r="H54" s="17">
        <v>3.8</v>
      </c>
      <c r="I54" s="17">
        <v>3.9</v>
      </c>
      <c r="J54" s="17">
        <v>3.5</v>
      </c>
      <c r="K54" s="17">
        <v>3.5</v>
      </c>
      <c r="L54" s="17"/>
      <c r="M54" s="18">
        <f t="shared" si="4"/>
        <v>11.200000000000001</v>
      </c>
      <c r="N54" s="32">
        <f t="shared" si="5"/>
        <v>7.84</v>
      </c>
      <c r="O54" s="19">
        <f t="shared" si="6"/>
        <v>3.5</v>
      </c>
      <c r="P54" s="19">
        <f t="shared" si="7"/>
        <v>4.4000000000000004</v>
      </c>
      <c r="Q54" s="20">
        <v>0</v>
      </c>
    </row>
    <row r="55" spans="1:17" s="16" customFormat="1" ht="15.75" x14ac:dyDescent="0.25">
      <c r="A55" s="13">
        <v>54</v>
      </c>
      <c r="B55" s="12"/>
      <c r="C55" s="12"/>
      <c r="D55" s="67"/>
      <c r="E55" s="12"/>
      <c r="G55" s="17"/>
      <c r="H55" s="17"/>
      <c r="I55" s="17"/>
      <c r="J55" s="17"/>
      <c r="K55" s="17"/>
      <c r="L55" s="17"/>
      <c r="M55" s="18">
        <f t="shared" si="4"/>
        <v>0</v>
      </c>
      <c r="N55" s="32">
        <f t="shared" si="5"/>
        <v>0</v>
      </c>
      <c r="O55" s="19">
        <f t="shared" si="6"/>
        <v>0</v>
      </c>
      <c r="P55" s="19">
        <f t="shared" si="7"/>
        <v>0</v>
      </c>
      <c r="Q55" s="20">
        <v>0</v>
      </c>
    </row>
    <row r="56" spans="1:17" s="16" customFormat="1" ht="15.75" x14ac:dyDescent="0.25">
      <c r="A56" s="13">
        <v>55</v>
      </c>
      <c r="B56" s="12"/>
      <c r="C56" s="12"/>
      <c r="D56" s="67"/>
      <c r="E56" s="12"/>
      <c r="G56" s="17"/>
      <c r="H56" s="17"/>
      <c r="I56" s="17"/>
      <c r="J56" s="17"/>
      <c r="K56" s="17"/>
      <c r="L56" s="17"/>
      <c r="M56" s="18">
        <f t="shared" si="4"/>
        <v>0</v>
      </c>
      <c r="N56" s="32">
        <f t="shared" si="5"/>
        <v>0</v>
      </c>
      <c r="O56" s="19">
        <f t="shared" si="6"/>
        <v>0</v>
      </c>
      <c r="P56" s="19">
        <f t="shared" si="7"/>
        <v>0</v>
      </c>
      <c r="Q56" s="20">
        <v>0</v>
      </c>
    </row>
    <row r="57" spans="1:17" s="16" customFormat="1" ht="15.75" x14ac:dyDescent="0.25">
      <c r="A57" s="13">
        <v>56</v>
      </c>
      <c r="B57" s="12"/>
      <c r="C57" s="12"/>
      <c r="D57" s="67"/>
      <c r="E57" s="12"/>
      <c r="G57" s="17"/>
      <c r="H57" s="17"/>
      <c r="I57" s="17"/>
      <c r="J57" s="17"/>
      <c r="K57" s="17"/>
      <c r="L57" s="17"/>
      <c r="M57" s="18">
        <f t="shared" si="4"/>
        <v>0</v>
      </c>
      <c r="N57" s="32">
        <f t="shared" si="5"/>
        <v>0</v>
      </c>
      <c r="O57" s="19">
        <f t="shared" si="6"/>
        <v>0</v>
      </c>
      <c r="P57" s="19">
        <f t="shared" si="7"/>
        <v>0</v>
      </c>
      <c r="Q57" s="20">
        <v>0</v>
      </c>
    </row>
    <row r="58" spans="1:17" s="16" customFormat="1" ht="15.75" x14ac:dyDescent="0.25">
      <c r="A58" s="13">
        <v>57</v>
      </c>
      <c r="B58" s="12"/>
      <c r="C58" s="12"/>
      <c r="D58" s="67"/>
      <c r="E58" s="12"/>
      <c r="G58" s="17"/>
      <c r="H58" s="17"/>
      <c r="I58" s="17"/>
      <c r="J58" s="17"/>
      <c r="K58" s="17"/>
      <c r="L58" s="17"/>
      <c r="M58" s="18">
        <f t="shared" si="4"/>
        <v>0</v>
      </c>
      <c r="N58" s="32">
        <f t="shared" si="5"/>
        <v>0</v>
      </c>
      <c r="O58" s="19">
        <f t="shared" si="6"/>
        <v>0</v>
      </c>
      <c r="P58" s="19">
        <f t="shared" si="7"/>
        <v>0</v>
      </c>
      <c r="Q58" s="20">
        <v>0</v>
      </c>
    </row>
    <row r="59" spans="1:17" s="16" customFormat="1" ht="15.75" x14ac:dyDescent="0.25">
      <c r="A59" s="13">
        <v>58</v>
      </c>
      <c r="B59" s="12"/>
      <c r="C59" s="12"/>
      <c r="D59" s="67"/>
      <c r="E59" s="12"/>
      <c r="G59" s="17"/>
      <c r="H59" s="17"/>
      <c r="I59" s="17"/>
      <c r="J59" s="17"/>
      <c r="K59" s="17"/>
      <c r="L59" s="17"/>
      <c r="M59" s="18">
        <f t="shared" si="4"/>
        <v>0</v>
      </c>
      <c r="N59" s="32">
        <f t="shared" si="5"/>
        <v>0</v>
      </c>
      <c r="O59" s="19">
        <f t="shared" si="6"/>
        <v>0</v>
      </c>
      <c r="P59" s="19">
        <f t="shared" si="7"/>
        <v>0</v>
      </c>
      <c r="Q59" s="20">
        <v>0</v>
      </c>
    </row>
    <row r="60" spans="1:17" s="16" customFormat="1" ht="15.75" x14ac:dyDescent="0.25">
      <c r="A60" s="13">
        <v>59</v>
      </c>
      <c r="B60" s="12"/>
      <c r="C60" s="12"/>
      <c r="D60" s="67"/>
      <c r="E60" s="12"/>
      <c r="G60" s="17"/>
      <c r="H60" s="17"/>
      <c r="I60" s="17"/>
      <c r="J60" s="17"/>
      <c r="K60" s="17"/>
      <c r="L60" s="17"/>
      <c r="M60" s="18">
        <f t="shared" si="4"/>
        <v>0</v>
      </c>
      <c r="N60" s="32">
        <f t="shared" si="5"/>
        <v>0</v>
      </c>
      <c r="O60" s="19">
        <f t="shared" si="6"/>
        <v>0</v>
      </c>
      <c r="P60" s="19">
        <f t="shared" si="7"/>
        <v>0</v>
      </c>
      <c r="Q60" s="20">
        <v>0</v>
      </c>
    </row>
    <row r="61" spans="1:17" s="16" customFormat="1" ht="15.75" x14ac:dyDescent="0.25">
      <c r="A61" s="13">
        <v>60</v>
      </c>
      <c r="B61" s="12"/>
      <c r="C61" s="12"/>
      <c r="D61" s="67"/>
      <c r="E61" s="12"/>
      <c r="G61" s="17"/>
      <c r="H61" s="17"/>
      <c r="I61" s="17"/>
      <c r="J61" s="17"/>
      <c r="K61" s="17"/>
      <c r="L61" s="17"/>
      <c r="M61" s="18">
        <f t="shared" si="4"/>
        <v>0</v>
      </c>
      <c r="N61" s="32">
        <f t="shared" si="5"/>
        <v>0</v>
      </c>
      <c r="O61" s="19">
        <f t="shared" si="6"/>
        <v>0</v>
      </c>
      <c r="P61" s="19">
        <f t="shared" si="7"/>
        <v>0</v>
      </c>
      <c r="Q61" s="20">
        <v>0</v>
      </c>
    </row>
    <row r="62" spans="1:17" ht="15.75" x14ac:dyDescent="0.25">
      <c r="A62" s="13">
        <v>61</v>
      </c>
      <c r="B62" s="12"/>
      <c r="C62" s="12"/>
      <c r="D62" s="67"/>
      <c r="E62" s="12"/>
      <c r="F62" s="16"/>
      <c r="G62" s="17"/>
      <c r="H62" s="17"/>
      <c r="I62" s="17"/>
      <c r="J62" s="17"/>
      <c r="K62" s="17"/>
      <c r="L62" s="17"/>
      <c r="M62" s="18">
        <f t="shared" ref="M62:M80" si="8">SUM(G62:L62)-O62-P62</f>
        <v>0</v>
      </c>
      <c r="N62" s="32">
        <f t="shared" si="5"/>
        <v>0</v>
      </c>
      <c r="O62" s="19">
        <f t="shared" ref="O62:O80" si="9">MIN(G62:L62)</f>
        <v>0</v>
      </c>
      <c r="P62" s="19">
        <f t="shared" ref="P62:P80" si="10">MAX(G62:L62)</f>
        <v>0</v>
      </c>
      <c r="Q62" s="20">
        <v>0</v>
      </c>
    </row>
    <row r="63" spans="1:17" ht="15.75" x14ac:dyDescent="0.25">
      <c r="A63" s="13">
        <v>62</v>
      </c>
      <c r="B63" s="12"/>
      <c r="C63" s="12"/>
      <c r="D63" s="67"/>
      <c r="E63" s="12"/>
      <c r="F63" s="16"/>
      <c r="G63" s="17"/>
      <c r="H63" s="17"/>
      <c r="I63" s="17"/>
      <c r="J63" s="17"/>
      <c r="K63" s="17"/>
      <c r="L63" s="17"/>
      <c r="M63" s="18">
        <f t="shared" si="8"/>
        <v>0</v>
      </c>
      <c r="N63" s="32">
        <f t="shared" si="5"/>
        <v>0</v>
      </c>
      <c r="O63" s="19">
        <f t="shared" si="9"/>
        <v>0</v>
      </c>
      <c r="P63" s="19">
        <f t="shared" si="10"/>
        <v>0</v>
      </c>
      <c r="Q63" s="20">
        <v>0</v>
      </c>
    </row>
    <row r="64" spans="1:17" ht="15.75" x14ac:dyDescent="0.25">
      <c r="A64" s="13">
        <v>63</v>
      </c>
      <c r="B64" s="12"/>
      <c r="C64" s="12"/>
      <c r="D64" s="67"/>
      <c r="E64" s="12"/>
      <c r="F64" s="16"/>
      <c r="G64" s="17"/>
      <c r="H64" s="17"/>
      <c r="I64" s="17"/>
      <c r="J64" s="17"/>
      <c r="K64" s="17"/>
      <c r="L64" s="17"/>
      <c r="M64" s="18">
        <f t="shared" si="8"/>
        <v>0</v>
      </c>
      <c r="N64" s="32">
        <f t="shared" si="5"/>
        <v>0</v>
      </c>
      <c r="O64" s="19">
        <f t="shared" si="9"/>
        <v>0</v>
      </c>
      <c r="P64" s="19">
        <f t="shared" si="10"/>
        <v>0</v>
      </c>
      <c r="Q64" s="20">
        <v>0</v>
      </c>
    </row>
    <row r="65" spans="1:17" ht="15.75" x14ac:dyDescent="0.25">
      <c r="A65" s="13">
        <v>64</v>
      </c>
      <c r="B65" s="12"/>
      <c r="C65" s="12"/>
      <c r="D65" s="67"/>
      <c r="E65" s="12"/>
      <c r="F65" s="16"/>
      <c r="G65" s="17"/>
      <c r="H65" s="17"/>
      <c r="I65" s="17"/>
      <c r="J65" s="17"/>
      <c r="K65" s="17"/>
      <c r="L65" s="17"/>
      <c r="M65" s="18">
        <f t="shared" si="8"/>
        <v>0</v>
      </c>
      <c r="N65" s="32">
        <f t="shared" si="5"/>
        <v>0</v>
      </c>
      <c r="O65" s="19">
        <f t="shared" si="9"/>
        <v>0</v>
      </c>
      <c r="P65" s="19">
        <f t="shared" si="10"/>
        <v>0</v>
      </c>
      <c r="Q65" s="20">
        <v>0</v>
      </c>
    </row>
    <row r="66" spans="1:17" ht="15.75" x14ac:dyDescent="0.25">
      <c r="A66" s="13">
        <v>65</v>
      </c>
      <c r="B66" s="12"/>
      <c r="C66" s="12"/>
      <c r="D66" s="67"/>
      <c r="E66" s="12"/>
      <c r="F66" s="16"/>
      <c r="G66" s="17"/>
      <c r="H66" s="17"/>
      <c r="I66" s="17"/>
      <c r="J66" s="17"/>
      <c r="K66" s="17"/>
      <c r="L66" s="17"/>
      <c r="M66" s="18">
        <f t="shared" si="8"/>
        <v>0</v>
      </c>
      <c r="N66" s="32">
        <f t="shared" ref="N66:N91" si="11">ROUND((SUM(G66:L66)-SUM(O66:P66))*$C$1/3,4)</f>
        <v>0</v>
      </c>
      <c r="O66" s="19">
        <f t="shared" si="9"/>
        <v>0</v>
      </c>
      <c r="P66" s="19">
        <f t="shared" si="10"/>
        <v>0</v>
      </c>
      <c r="Q66" s="20">
        <v>0</v>
      </c>
    </row>
    <row r="67" spans="1:17" ht="15.75" x14ac:dyDescent="0.25">
      <c r="A67" s="13">
        <v>66</v>
      </c>
      <c r="B67" s="12"/>
      <c r="C67" s="12"/>
      <c r="D67" s="67"/>
      <c r="E67" s="12"/>
      <c r="F67" s="16"/>
      <c r="G67" s="17"/>
      <c r="H67" s="17"/>
      <c r="I67" s="17"/>
      <c r="J67" s="17"/>
      <c r="K67" s="17"/>
      <c r="L67" s="17"/>
      <c r="M67" s="18">
        <f t="shared" si="8"/>
        <v>0</v>
      </c>
      <c r="N67" s="32">
        <f t="shared" si="11"/>
        <v>0</v>
      </c>
      <c r="O67" s="19">
        <f t="shared" si="9"/>
        <v>0</v>
      </c>
      <c r="P67" s="19">
        <f t="shared" si="10"/>
        <v>0</v>
      </c>
      <c r="Q67" s="20">
        <v>0</v>
      </c>
    </row>
    <row r="68" spans="1:17" ht="15.75" x14ac:dyDescent="0.25">
      <c r="A68" s="13">
        <v>67</v>
      </c>
      <c r="B68" s="12"/>
      <c r="C68" s="12"/>
      <c r="D68" s="67"/>
      <c r="E68" s="12"/>
      <c r="F68" s="16"/>
      <c r="G68" s="17"/>
      <c r="H68" s="17"/>
      <c r="I68" s="17"/>
      <c r="J68" s="17"/>
      <c r="K68" s="17"/>
      <c r="L68" s="17"/>
      <c r="M68" s="18">
        <f t="shared" si="8"/>
        <v>0</v>
      </c>
      <c r="N68" s="32">
        <f t="shared" si="11"/>
        <v>0</v>
      </c>
      <c r="O68" s="19">
        <f t="shared" si="9"/>
        <v>0</v>
      </c>
      <c r="P68" s="19">
        <f t="shared" si="10"/>
        <v>0</v>
      </c>
      <c r="Q68" s="20">
        <v>0</v>
      </c>
    </row>
    <row r="69" spans="1:17" ht="15.75" x14ac:dyDescent="0.25">
      <c r="A69" s="13">
        <v>68</v>
      </c>
      <c r="B69" s="12"/>
      <c r="C69" s="12"/>
      <c r="D69" s="67"/>
      <c r="E69" s="12"/>
      <c r="F69" s="16"/>
      <c r="G69" s="17"/>
      <c r="H69" s="17"/>
      <c r="I69" s="17"/>
      <c r="J69" s="17"/>
      <c r="K69" s="17"/>
      <c r="L69" s="17"/>
      <c r="M69" s="18">
        <f t="shared" si="8"/>
        <v>0</v>
      </c>
      <c r="N69" s="32">
        <f t="shared" si="11"/>
        <v>0</v>
      </c>
      <c r="O69" s="19">
        <f t="shared" si="9"/>
        <v>0</v>
      </c>
      <c r="P69" s="19">
        <f t="shared" si="10"/>
        <v>0</v>
      </c>
      <c r="Q69" s="20">
        <v>0</v>
      </c>
    </row>
    <row r="70" spans="1:17" ht="15.75" x14ac:dyDescent="0.25">
      <c r="A70" s="13">
        <v>69</v>
      </c>
      <c r="B70" s="12"/>
      <c r="C70" s="12"/>
      <c r="D70" s="67"/>
      <c r="E70" s="12"/>
      <c r="F70" s="16"/>
      <c r="G70" s="17"/>
      <c r="H70" s="17"/>
      <c r="I70" s="17"/>
      <c r="J70" s="17"/>
      <c r="K70" s="17"/>
      <c r="L70" s="17"/>
      <c r="M70" s="18">
        <f t="shared" si="8"/>
        <v>0</v>
      </c>
      <c r="N70" s="32">
        <f t="shared" si="11"/>
        <v>0</v>
      </c>
      <c r="O70" s="19">
        <f t="shared" si="9"/>
        <v>0</v>
      </c>
      <c r="P70" s="19">
        <f t="shared" si="10"/>
        <v>0</v>
      </c>
      <c r="Q70" s="20">
        <v>0</v>
      </c>
    </row>
    <row r="71" spans="1:17" ht="15.75" x14ac:dyDescent="0.25">
      <c r="A71" s="13">
        <v>70</v>
      </c>
      <c r="B71" s="12"/>
      <c r="C71" s="12"/>
      <c r="D71" s="67"/>
      <c r="E71" s="12"/>
      <c r="F71" s="16"/>
      <c r="G71" s="17"/>
      <c r="H71" s="17"/>
      <c r="I71" s="17"/>
      <c r="J71" s="17"/>
      <c r="K71" s="17"/>
      <c r="L71" s="17"/>
      <c r="M71" s="18">
        <f t="shared" si="8"/>
        <v>0</v>
      </c>
      <c r="N71" s="32">
        <f t="shared" si="11"/>
        <v>0</v>
      </c>
      <c r="O71" s="19">
        <f t="shared" si="9"/>
        <v>0</v>
      </c>
      <c r="P71" s="19">
        <f t="shared" si="10"/>
        <v>0</v>
      </c>
      <c r="Q71" s="20">
        <v>0</v>
      </c>
    </row>
    <row r="72" spans="1:17" ht="15.75" x14ac:dyDescent="0.25">
      <c r="A72" s="13">
        <v>71</v>
      </c>
      <c r="B72" s="12"/>
      <c r="C72" s="12"/>
      <c r="D72" s="67"/>
      <c r="E72" s="12"/>
      <c r="F72" s="16"/>
      <c r="G72" s="17"/>
      <c r="H72" s="17"/>
      <c r="I72" s="17"/>
      <c r="J72" s="17"/>
      <c r="K72" s="17"/>
      <c r="L72" s="17"/>
      <c r="M72" s="18">
        <f t="shared" si="8"/>
        <v>0</v>
      </c>
      <c r="N72" s="32">
        <f t="shared" si="11"/>
        <v>0</v>
      </c>
      <c r="O72" s="19">
        <f t="shared" si="9"/>
        <v>0</v>
      </c>
      <c r="P72" s="19">
        <f t="shared" si="10"/>
        <v>0</v>
      </c>
      <c r="Q72" s="20">
        <v>0</v>
      </c>
    </row>
    <row r="73" spans="1:17" ht="15.75" x14ac:dyDescent="0.25">
      <c r="A73" s="13">
        <v>72</v>
      </c>
      <c r="B73" s="12"/>
      <c r="C73" s="12"/>
      <c r="D73" s="67"/>
      <c r="E73" s="12"/>
      <c r="F73" s="16"/>
      <c r="G73" s="17"/>
      <c r="H73" s="17"/>
      <c r="I73" s="17"/>
      <c r="J73" s="17"/>
      <c r="K73" s="17"/>
      <c r="L73" s="17"/>
      <c r="M73" s="18">
        <f t="shared" si="8"/>
        <v>0</v>
      </c>
      <c r="N73" s="32">
        <f t="shared" si="11"/>
        <v>0</v>
      </c>
      <c r="O73" s="19">
        <f t="shared" si="9"/>
        <v>0</v>
      </c>
      <c r="P73" s="19">
        <f t="shared" si="10"/>
        <v>0</v>
      </c>
      <c r="Q73" s="20">
        <v>0</v>
      </c>
    </row>
    <row r="74" spans="1:17" ht="15.75" x14ac:dyDescent="0.25">
      <c r="A74" s="13">
        <v>73</v>
      </c>
      <c r="B74" s="12"/>
      <c r="C74" s="12"/>
      <c r="D74" s="67"/>
      <c r="E74" s="12"/>
      <c r="F74" s="16"/>
      <c r="G74" s="17"/>
      <c r="H74" s="17"/>
      <c r="I74" s="17"/>
      <c r="J74" s="17"/>
      <c r="K74" s="17"/>
      <c r="L74" s="17"/>
      <c r="M74" s="18">
        <f t="shared" si="8"/>
        <v>0</v>
      </c>
      <c r="N74" s="32">
        <f t="shared" si="11"/>
        <v>0</v>
      </c>
      <c r="O74" s="19">
        <f t="shared" si="9"/>
        <v>0</v>
      </c>
      <c r="P74" s="19">
        <f t="shared" si="10"/>
        <v>0</v>
      </c>
      <c r="Q74" s="20">
        <v>0</v>
      </c>
    </row>
    <row r="75" spans="1:17" ht="15.75" x14ac:dyDescent="0.25">
      <c r="A75" s="13">
        <v>74</v>
      </c>
      <c r="B75" s="12"/>
      <c r="C75" s="12"/>
      <c r="D75" s="67"/>
      <c r="E75" s="12"/>
      <c r="F75" s="16"/>
      <c r="G75" s="17"/>
      <c r="H75" s="17"/>
      <c r="I75" s="17"/>
      <c r="J75" s="17"/>
      <c r="K75" s="17"/>
      <c r="L75" s="17"/>
      <c r="M75" s="18">
        <f t="shared" si="8"/>
        <v>0</v>
      </c>
      <c r="N75" s="32">
        <f t="shared" si="11"/>
        <v>0</v>
      </c>
      <c r="O75" s="19">
        <f t="shared" si="9"/>
        <v>0</v>
      </c>
      <c r="P75" s="19">
        <f t="shared" si="10"/>
        <v>0</v>
      </c>
      <c r="Q75" s="20">
        <v>0</v>
      </c>
    </row>
    <row r="76" spans="1:17" ht="15.75" x14ac:dyDescent="0.25">
      <c r="A76" s="13">
        <v>75</v>
      </c>
      <c r="B76" s="12"/>
      <c r="C76" s="12"/>
      <c r="D76" s="67"/>
      <c r="E76" s="12"/>
      <c r="F76" s="16"/>
      <c r="G76" s="17"/>
      <c r="H76" s="17"/>
      <c r="I76" s="17"/>
      <c r="J76" s="17"/>
      <c r="K76" s="17"/>
      <c r="L76" s="17"/>
      <c r="M76" s="18">
        <f t="shared" si="8"/>
        <v>0</v>
      </c>
      <c r="N76" s="32">
        <f t="shared" si="11"/>
        <v>0</v>
      </c>
      <c r="O76" s="19">
        <f t="shared" si="9"/>
        <v>0</v>
      </c>
      <c r="P76" s="19">
        <f t="shared" si="10"/>
        <v>0</v>
      </c>
      <c r="Q76" s="20">
        <v>0</v>
      </c>
    </row>
    <row r="77" spans="1:17" ht="15.75" x14ac:dyDescent="0.25">
      <c r="A77" s="13">
        <v>76</v>
      </c>
      <c r="B77" s="12"/>
      <c r="C77" s="12"/>
      <c r="D77" s="67"/>
      <c r="E77" s="12"/>
      <c r="F77" s="16"/>
      <c r="G77" s="17"/>
      <c r="H77" s="17"/>
      <c r="I77" s="17"/>
      <c r="J77" s="17"/>
      <c r="K77" s="17"/>
      <c r="L77" s="17"/>
      <c r="M77" s="18">
        <f t="shared" si="8"/>
        <v>0</v>
      </c>
      <c r="N77" s="32">
        <f t="shared" si="11"/>
        <v>0</v>
      </c>
      <c r="O77" s="19">
        <f t="shared" si="9"/>
        <v>0</v>
      </c>
      <c r="P77" s="19">
        <f t="shared" si="10"/>
        <v>0</v>
      </c>
      <c r="Q77" s="20">
        <v>0</v>
      </c>
    </row>
    <row r="78" spans="1:17" ht="15.75" x14ac:dyDescent="0.25">
      <c r="A78" s="13">
        <v>77</v>
      </c>
      <c r="B78" s="12"/>
      <c r="C78" s="12"/>
      <c r="D78" s="67"/>
      <c r="E78" s="12"/>
      <c r="F78" s="16"/>
      <c r="G78" s="17"/>
      <c r="H78" s="17"/>
      <c r="I78" s="17"/>
      <c r="J78" s="17"/>
      <c r="K78" s="17"/>
      <c r="L78" s="17"/>
      <c r="M78" s="18">
        <f t="shared" si="8"/>
        <v>0</v>
      </c>
      <c r="N78" s="32">
        <f t="shared" si="11"/>
        <v>0</v>
      </c>
      <c r="O78" s="19">
        <f t="shared" si="9"/>
        <v>0</v>
      </c>
      <c r="P78" s="19">
        <f t="shared" si="10"/>
        <v>0</v>
      </c>
      <c r="Q78" s="20">
        <v>0</v>
      </c>
    </row>
    <row r="79" spans="1:17" ht="15.75" x14ac:dyDescent="0.25">
      <c r="A79" s="13">
        <v>78</v>
      </c>
      <c r="B79" s="12"/>
      <c r="C79" s="12"/>
      <c r="D79" s="67"/>
      <c r="E79" s="12"/>
      <c r="F79" s="16"/>
      <c r="G79" s="17"/>
      <c r="H79" s="17"/>
      <c r="I79" s="17"/>
      <c r="J79" s="17"/>
      <c r="K79" s="17"/>
      <c r="L79" s="17"/>
      <c r="M79" s="18">
        <f t="shared" si="8"/>
        <v>0</v>
      </c>
      <c r="N79" s="32">
        <f t="shared" si="11"/>
        <v>0</v>
      </c>
      <c r="O79" s="19">
        <f t="shared" si="9"/>
        <v>0</v>
      </c>
      <c r="P79" s="19">
        <f t="shared" si="10"/>
        <v>0</v>
      </c>
      <c r="Q79" s="20">
        <v>0</v>
      </c>
    </row>
    <row r="80" spans="1:17" ht="15.75" x14ac:dyDescent="0.25">
      <c r="A80" s="13">
        <v>79</v>
      </c>
      <c r="B80" s="12"/>
      <c r="C80" s="12"/>
      <c r="D80" s="67"/>
      <c r="E80" s="12"/>
      <c r="F80" s="16"/>
      <c r="G80" s="17"/>
      <c r="H80" s="17"/>
      <c r="I80" s="17"/>
      <c r="J80" s="17"/>
      <c r="K80" s="17"/>
      <c r="L80" s="17"/>
      <c r="M80" s="18">
        <f t="shared" si="8"/>
        <v>0</v>
      </c>
      <c r="N80" s="32">
        <f t="shared" si="11"/>
        <v>0</v>
      </c>
      <c r="O80" s="19">
        <f t="shared" si="9"/>
        <v>0</v>
      </c>
      <c r="P80" s="19">
        <f t="shared" si="10"/>
        <v>0</v>
      </c>
      <c r="Q80" s="20">
        <v>0</v>
      </c>
    </row>
    <row r="81" spans="1:17" ht="15.75" x14ac:dyDescent="0.25">
      <c r="A81" s="13">
        <v>80</v>
      </c>
      <c r="B81" s="12"/>
      <c r="C81" s="12"/>
      <c r="D81" s="67"/>
      <c r="E81" s="12"/>
      <c r="F81" s="16"/>
      <c r="G81" s="17"/>
      <c r="H81" s="17"/>
      <c r="I81" s="17"/>
      <c r="J81" s="17"/>
      <c r="K81" s="17"/>
      <c r="L81" s="17"/>
      <c r="M81" s="18">
        <f t="shared" ref="M81:M91" si="12">SUM(G81:L81)-O81-P81</f>
        <v>0</v>
      </c>
      <c r="N81" s="32">
        <f t="shared" si="11"/>
        <v>0</v>
      </c>
      <c r="O81" s="19">
        <f t="shared" ref="O81:O91" si="13">MIN(G81:L81)</f>
        <v>0</v>
      </c>
      <c r="P81" s="19">
        <f t="shared" ref="P81:P91" si="14">MAX(G81:L81)</f>
        <v>0</v>
      </c>
      <c r="Q81" s="20">
        <v>0</v>
      </c>
    </row>
    <row r="82" spans="1:17" ht="15.75" x14ac:dyDescent="0.25">
      <c r="A82" s="13">
        <v>81</v>
      </c>
      <c r="B82" s="12"/>
      <c r="C82" s="12"/>
      <c r="D82" s="67"/>
      <c r="E82" s="12"/>
      <c r="F82" s="16"/>
      <c r="G82" s="17"/>
      <c r="H82" s="17"/>
      <c r="I82" s="17"/>
      <c r="J82" s="17"/>
      <c r="K82" s="17"/>
      <c r="L82" s="17"/>
      <c r="M82" s="18">
        <f t="shared" si="12"/>
        <v>0</v>
      </c>
      <c r="N82" s="32">
        <f t="shared" si="11"/>
        <v>0</v>
      </c>
      <c r="O82" s="19">
        <f t="shared" si="13"/>
        <v>0</v>
      </c>
      <c r="P82" s="19">
        <f t="shared" si="14"/>
        <v>0</v>
      </c>
      <c r="Q82" s="20">
        <v>0</v>
      </c>
    </row>
    <row r="83" spans="1:17" ht="15.75" x14ac:dyDescent="0.25">
      <c r="A83" s="13">
        <v>82</v>
      </c>
      <c r="B83" s="12"/>
      <c r="C83" s="12"/>
      <c r="D83" s="67"/>
      <c r="E83" s="12"/>
      <c r="F83" s="16"/>
      <c r="G83" s="17"/>
      <c r="H83" s="17"/>
      <c r="I83" s="17"/>
      <c r="J83" s="17"/>
      <c r="K83" s="17"/>
      <c r="L83" s="17"/>
      <c r="M83" s="18">
        <f t="shared" si="12"/>
        <v>0</v>
      </c>
      <c r="N83" s="32">
        <f t="shared" si="11"/>
        <v>0</v>
      </c>
      <c r="O83" s="19">
        <f t="shared" si="13"/>
        <v>0</v>
      </c>
      <c r="P83" s="19">
        <f t="shared" si="14"/>
        <v>0</v>
      </c>
      <c r="Q83" s="20">
        <v>0</v>
      </c>
    </row>
    <row r="84" spans="1:17" ht="15.75" x14ac:dyDescent="0.25">
      <c r="A84" s="13">
        <v>83</v>
      </c>
      <c r="B84" s="12"/>
      <c r="C84" s="12"/>
      <c r="D84" s="67"/>
      <c r="E84" s="12"/>
      <c r="F84" s="16"/>
      <c r="G84" s="17"/>
      <c r="H84" s="17"/>
      <c r="I84" s="17"/>
      <c r="J84" s="17"/>
      <c r="K84" s="17"/>
      <c r="L84" s="17"/>
      <c r="M84" s="18">
        <f t="shared" si="12"/>
        <v>0</v>
      </c>
      <c r="N84" s="32">
        <f t="shared" si="11"/>
        <v>0</v>
      </c>
      <c r="O84" s="19">
        <f t="shared" si="13"/>
        <v>0</v>
      </c>
      <c r="P84" s="19">
        <f t="shared" si="14"/>
        <v>0</v>
      </c>
      <c r="Q84" s="20">
        <v>0</v>
      </c>
    </row>
    <row r="85" spans="1:17" ht="15.75" x14ac:dyDescent="0.25">
      <c r="A85" s="13">
        <v>84</v>
      </c>
      <c r="B85" s="12"/>
      <c r="C85" s="12"/>
      <c r="D85" s="67"/>
      <c r="E85" s="12"/>
      <c r="F85" s="16"/>
      <c r="G85" s="17"/>
      <c r="H85" s="17"/>
      <c r="I85" s="17"/>
      <c r="J85" s="17"/>
      <c r="K85" s="17"/>
      <c r="L85" s="17"/>
      <c r="M85" s="18">
        <f t="shared" si="12"/>
        <v>0</v>
      </c>
      <c r="N85" s="32">
        <f t="shared" si="11"/>
        <v>0</v>
      </c>
      <c r="O85" s="19">
        <f t="shared" si="13"/>
        <v>0</v>
      </c>
      <c r="P85" s="19">
        <f t="shared" si="14"/>
        <v>0</v>
      </c>
      <c r="Q85" s="20">
        <v>0</v>
      </c>
    </row>
    <row r="86" spans="1:17" ht="15.75" x14ac:dyDescent="0.25">
      <c r="A86" s="13">
        <v>85</v>
      </c>
      <c r="B86" s="12"/>
      <c r="C86" s="12"/>
      <c r="D86" s="67"/>
      <c r="E86" s="12"/>
      <c r="F86" s="16"/>
      <c r="G86" s="17"/>
      <c r="H86" s="17"/>
      <c r="I86" s="17"/>
      <c r="J86" s="17"/>
      <c r="K86" s="17"/>
      <c r="L86" s="17"/>
      <c r="M86" s="18">
        <f t="shared" si="12"/>
        <v>0</v>
      </c>
      <c r="N86" s="32">
        <f t="shared" si="11"/>
        <v>0</v>
      </c>
      <c r="O86" s="19">
        <f t="shared" si="13"/>
        <v>0</v>
      </c>
      <c r="P86" s="19">
        <f t="shared" si="14"/>
        <v>0</v>
      </c>
      <c r="Q86" s="20">
        <v>0</v>
      </c>
    </row>
    <row r="87" spans="1:17" ht="15.75" x14ac:dyDescent="0.25">
      <c r="A87" s="13">
        <v>86</v>
      </c>
      <c r="B87" s="12"/>
      <c r="C87" s="12"/>
      <c r="D87" s="67"/>
      <c r="E87" s="12"/>
      <c r="F87" s="16"/>
      <c r="G87" s="17"/>
      <c r="H87" s="17"/>
      <c r="I87" s="17"/>
      <c r="J87" s="17"/>
      <c r="K87" s="17"/>
      <c r="L87" s="17"/>
      <c r="M87" s="18">
        <f t="shared" si="12"/>
        <v>0</v>
      </c>
      <c r="N87" s="32">
        <f t="shared" si="11"/>
        <v>0</v>
      </c>
      <c r="O87" s="19">
        <f t="shared" si="13"/>
        <v>0</v>
      </c>
      <c r="P87" s="19">
        <f t="shared" si="14"/>
        <v>0</v>
      </c>
      <c r="Q87" s="20">
        <v>0</v>
      </c>
    </row>
    <row r="88" spans="1:17" ht="15.75" x14ac:dyDescent="0.25">
      <c r="A88" s="13">
        <v>87</v>
      </c>
      <c r="B88" s="12"/>
      <c r="C88" s="12"/>
      <c r="D88" s="67"/>
      <c r="E88" s="12"/>
      <c r="F88" s="16"/>
      <c r="G88" s="17"/>
      <c r="H88" s="17"/>
      <c r="I88" s="17"/>
      <c r="J88" s="17"/>
      <c r="K88" s="17"/>
      <c r="L88" s="17"/>
      <c r="M88" s="18">
        <f t="shared" si="12"/>
        <v>0</v>
      </c>
      <c r="N88" s="32">
        <f t="shared" si="11"/>
        <v>0</v>
      </c>
      <c r="O88" s="19">
        <f t="shared" si="13"/>
        <v>0</v>
      </c>
      <c r="P88" s="19">
        <f t="shared" si="14"/>
        <v>0</v>
      </c>
      <c r="Q88" s="20">
        <v>0</v>
      </c>
    </row>
    <row r="89" spans="1:17" ht="15.75" x14ac:dyDescent="0.25">
      <c r="A89" s="13">
        <v>88</v>
      </c>
      <c r="B89" s="12"/>
      <c r="C89" s="12"/>
      <c r="D89" s="67"/>
      <c r="E89" s="12"/>
      <c r="F89" s="16"/>
      <c r="G89" s="17"/>
      <c r="H89" s="17"/>
      <c r="I89" s="17"/>
      <c r="J89" s="17"/>
      <c r="K89" s="17"/>
      <c r="L89" s="17"/>
      <c r="M89" s="18">
        <f t="shared" si="12"/>
        <v>0</v>
      </c>
      <c r="N89" s="32">
        <f t="shared" si="11"/>
        <v>0</v>
      </c>
      <c r="O89" s="19">
        <f t="shared" si="13"/>
        <v>0</v>
      </c>
      <c r="P89" s="19">
        <f t="shared" si="14"/>
        <v>0</v>
      </c>
      <c r="Q89" s="20">
        <v>0</v>
      </c>
    </row>
    <row r="90" spans="1:17" ht="15.75" x14ac:dyDescent="0.25">
      <c r="A90" s="13">
        <v>89</v>
      </c>
      <c r="B90" s="12"/>
      <c r="C90" s="12"/>
      <c r="D90" s="67"/>
      <c r="E90" s="12"/>
      <c r="F90" s="16"/>
      <c r="G90" s="17"/>
      <c r="H90" s="17"/>
      <c r="I90" s="17"/>
      <c r="J90" s="17"/>
      <c r="K90" s="17"/>
      <c r="L90" s="17"/>
      <c r="M90" s="18">
        <f t="shared" si="12"/>
        <v>0</v>
      </c>
      <c r="N90" s="32">
        <f t="shared" si="11"/>
        <v>0</v>
      </c>
      <c r="O90" s="19">
        <f t="shared" si="13"/>
        <v>0</v>
      </c>
      <c r="P90" s="19">
        <f t="shared" si="14"/>
        <v>0</v>
      </c>
      <c r="Q90" s="20">
        <v>0</v>
      </c>
    </row>
    <row r="91" spans="1:17" ht="15.75" x14ac:dyDescent="0.25">
      <c r="A91" s="13">
        <v>90</v>
      </c>
      <c r="B91" s="12"/>
      <c r="C91" s="12"/>
      <c r="D91" s="12"/>
      <c r="E91" s="12"/>
      <c r="F91" s="16"/>
      <c r="G91" s="17"/>
      <c r="H91" s="17"/>
      <c r="I91" s="17"/>
      <c r="J91" s="17"/>
      <c r="K91" s="17"/>
      <c r="L91" s="17"/>
      <c r="M91" s="18">
        <f t="shared" si="12"/>
        <v>0</v>
      </c>
      <c r="N91" s="32">
        <f t="shared" si="11"/>
        <v>0</v>
      </c>
      <c r="O91" s="19">
        <f t="shared" si="13"/>
        <v>0</v>
      </c>
      <c r="P91" s="19">
        <f t="shared" si="14"/>
        <v>0</v>
      </c>
      <c r="Q91" s="20">
        <v>0</v>
      </c>
    </row>
    <row r="92" spans="1:17" ht="15.75" x14ac:dyDescent="0.25">
      <c r="A92" s="13">
        <v>91</v>
      </c>
      <c r="B92" s="12"/>
      <c r="C92" s="12"/>
      <c r="D92" s="12"/>
      <c r="E92" s="12"/>
      <c r="F92" s="16"/>
      <c r="G92" s="17"/>
      <c r="H92" s="17"/>
      <c r="I92" s="17"/>
      <c r="J92" s="17"/>
      <c r="K92" s="17"/>
      <c r="L92" s="17"/>
      <c r="M92" s="18">
        <f t="shared" ref="M92:M111" si="15">SUM(G92:L92)-O92-P92</f>
        <v>0</v>
      </c>
      <c r="N92" s="32">
        <f t="shared" ref="N92:N111" si="16">ROUND((SUM(G92:L92)-SUM(O92:P92))*$C$1/3,4)</f>
        <v>0</v>
      </c>
      <c r="O92" s="19">
        <f t="shared" ref="O92:O111" si="17">MIN(G92:L92)</f>
        <v>0</v>
      </c>
      <c r="P92" s="19">
        <f t="shared" ref="P92:P111" si="18">MAX(G92:L92)</f>
        <v>0</v>
      </c>
      <c r="Q92" s="20">
        <v>0</v>
      </c>
    </row>
    <row r="93" spans="1:17" ht="15.75" x14ac:dyDescent="0.25">
      <c r="A93" s="13">
        <v>92</v>
      </c>
      <c r="B93" s="12"/>
      <c r="C93" s="12"/>
      <c r="D93" s="12"/>
      <c r="E93" s="12"/>
      <c r="F93" s="16"/>
      <c r="G93" s="17"/>
      <c r="H93" s="17"/>
      <c r="I93" s="17"/>
      <c r="J93" s="17"/>
      <c r="K93" s="17"/>
      <c r="L93" s="17"/>
      <c r="M93" s="18">
        <f t="shared" si="15"/>
        <v>0</v>
      </c>
      <c r="N93" s="32">
        <f t="shared" si="16"/>
        <v>0</v>
      </c>
      <c r="O93" s="19">
        <f t="shared" si="17"/>
        <v>0</v>
      </c>
      <c r="P93" s="19">
        <f t="shared" si="18"/>
        <v>0</v>
      </c>
      <c r="Q93" s="20">
        <v>0</v>
      </c>
    </row>
    <row r="94" spans="1:17" ht="15.75" x14ac:dyDescent="0.25">
      <c r="A94" s="13">
        <v>93</v>
      </c>
      <c r="B94" s="12"/>
      <c r="C94" s="12"/>
      <c r="D94" s="12"/>
      <c r="E94" s="12"/>
      <c r="F94" s="16"/>
      <c r="G94" s="17"/>
      <c r="H94" s="17"/>
      <c r="I94" s="17"/>
      <c r="J94" s="17"/>
      <c r="K94" s="17"/>
      <c r="L94" s="17"/>
      <c r="M94" s="18">
        <f t="shared" si="15"/>
        <v>0</v>
      </c>
      <c r="N94" s="32">
        <f t="shared" si="16"/>
        <v>0</v>
      </c>
      <c r="O94" s="19">
        <f t="shared" si="17"/>
        <v>0</v>
      </c>
      <c r="P94" s="19">
        <f t="shared" si="18"/>
        <v>0</v>
      </c>
      <c r="Q94" s="20">
        <v>0</v>
      </c>
    </row>
    <row r="95" spans="1:17" ht="15.75" x14ac:dyDescent="0.25">
      <c r="A95" s="13">
        <v>94</v>
      </c>
      <c r="B95" s="12"/>
      <c r="C95" s="12"/>
      <c r="D95" s="12"/>
      <c r="E95" s="12"/>
      <c r="F95" s="16"/>
      <c r="G95" s="17"/>
      <c r="H95" s="17"/>
      <c r="I95" s="17"/>
      <c r="J95" s="17"/>
      <c r="K95" s="17"/>
      <c r="L95" s="17"/>
      <c r="M95" s="18">
        <f t="shared" si="15"/>
        <v>0</v>
      </c>
      <c r="N95" s="32">
        <f t="shared" si="16"/>
        <v>0</v>
      </c>
      <c r="O95" s="19">
        <f t="shared" si="17"/>
        <v>0</v>
      </c>
      <c r="P95" s="19">
        <f t="shared" si="18"/>
        <v>0</v>
      </c>
      <c r="Q95" s="20">
        <v>0</v>
      </c>
    </row>
    <row r="96" spans="1:17" ht="15.75" x14ac:dyDescent="0.25">
      <c r="A96" s="13">
        <v>95</v>
      </c>
      <c r="B96" s="12"/>
      <c r="C96" s="12"/>
      <c r="D96" s="12"/>
      <c r="E96" s="12"/>
      <c r="F96" s="16"/>
      <c r="G96" s="17"/>
      <c r="H96" s="17"/>
      <c r="I96" s="17"/>
      <c r="J96" s="17"/>
      <c r="K96" s="17"/>
      <c r="L96" s="17"/>
      <c r="M96" s="18">
        <f t="shared" si="15"/>
        <v>0</v>
      </c>
      <c r="N96" s="32">
        <f t="shared" si="16"/>
        <v>0</v>
      </c>
      <c r="O96" s="19">
        <f t="shared" si="17"/>
        <v>0</v>
      </c>
      <c r="P96" s="19">
        <f t="shared" si="18"/>
        <v>0</v>
      </c>
      <c r="Q96" s="20">
        <v>0</v>
      </c>
    </row>
    <row r="97" spans="1:17" ht="15.75" x14ac:dyDescent="0.25">
      <c r="A97" s="13">
        <v>96</v>
      </c>
      <c r="B97" s="12"/>
      <c r="C97" s="12"/>
      <c r="D97" s="12"/>
      <c r="E97" s="12"/>
      <c r="F97" s="16"/>
      <c r="G97" s="17"/>
      <c r="H97" s="17"/>
      <c r="I97" s="17"/>
      <c r="J97" s="17"/>
      <c r="K97" s="17"/>
      <c r="L97" s="17"/>
      <c r="M97" s="18">
        <f t="shared" si="15"/>
        <v>0</v>
      </c>
      <c r="N97" s="32">
        <f t="shared" si="16"/>
        <v>0</v>
      </c>
      <c r="O97" s="19">
        <f t="shared" si="17"/>
        <v>0</v>
      </c>
      <c r="P97" s="19">
        <f t="shared" si="18"/>
        <v>0</v>
      </c>
      <c r="Q97" s="20">
        <v>0</v>
      </c>
    </row>
    <row r="98" spans="1:17" ht="15.75" x14ac:dyDescent="0.25">
      <c r="A98" s="13">
        <v>97</v>
      </c>
      <c r="B98" s="12"/>
      <c r="C98" s="12"/>
      <c r="D98" s="12"/>
      <c r="E98" s="12"/>
      <c r="F98" s="16"/>
      <c r="G98" s="17"/>
      <c r="H98" s="17"/>
      <c r="I98" s="17"/>
      <c r="J98" s="17"/>
      <c r="K98" s="17"/>
      <c r="L98" s="17"/>
      <c r="M98" s="18">
        <f t="shared" si="15"/>
        <v>0</v>
      </c>
      <c r="N98" s="32">
        <f t="shared" si="16"/>
        <v>0</v>
      </c>
      <c r="O98" s="19">
        <f t="shared" si="17"/>
        <v>0</v>
      </c>
      <c r="P98" s="19">
        <f t="shared" si="18"/>
        <v>0</v>
      </c>
      <c r="Q98" s="20">
        <v>0</v>
      </c>
    </row>
    <row r="99" spans="1:17" ht="15.75" x14ac:dyDescent="0.25">
      <c r="A99" s="13">
        <v>98</v>
      </c>
      <c r="B99" s="12"/>
      <c r="C99" s="12"/>
      <c r="D99" s="12"/>
      <c r="E99" s="12"/>
      <c r="F99" s="16"/>
      <c r="G99" s="17"/>
      <c r="H99" s="17"/>
      <c r="I99" s="17"/>
      <c r="J99" s="17"/>
      <c r="K99" s="17"/>
      <c r="L99" s="17"/>
      <c r="M99" s="18">
        <f t="shared" si="15"/>
        <v>0</v>
      </c>
      <c r="N99" s="32">
        <f t="shared" si="16"/>
        <v>0</v>
      </c>
      <c r="O99" s="19">
        <f t="shared" si="17"/>
        <v>0</v>
      </c>
      <c r="P99" s="19">
        <f t="shared" si="18"/>
        <v>0</v>
      </c>
      <c r="Q99" s="20">
        <v>0</v>
      </c>
    </row>
    <row r="100" spans="1:17" ht="15.75" x14ac:dyDescent="0.25">
      <c r="A100" s="13">
        <v>99</v>
      </c>
      <c r="B100" s="12"/>
      <c r="C100" s="12"/>
      <c r="D100" s="12"/>
      <c r="E100" s="12"/>
      <c r="F100" s="16"/>
      <c r="G100" s="17"/>
      <c r="H100" s="17"/>
      <c r="I100" s="17"/>
      <c r="J100" s="17"/>
      <c r="K100" s="17"/>
      <c r="L100" s="17"/>
      <c r="M100" s="18">
        <f t="shared" si="15"/>
        <v>0</v>
      </c>
      <c r="N100" s="32">
        <f t="shared" si="16"/>
        <v>0</v>
      </c>
      <c r="O100" s="19">
        <f t="shared" si="17"/>
        <v>0</v>
      </c>
      <c r="P100" s="19">
        <f t="shared" si="18"/>
        <v>0</v>
      </c>
      <c r="Q100" s="20">
        <v>0</v>
      </c>
    </row>
    <row r="101" spans="1:17" ht="15.75" x14ac:dyDescent="0.25">
      <c r="A101" s="13">
        <v>100</v>
      </c>
      <c r="B101" s="12"/>
      <c r="C101" s="12"/>
      <c r="D101" s="12"/>
      <c r="E101" s="12"/>
      <c r="F101" s="16"/>
      <c r="G101" s="17"/>
      <c r="H101" s="17"/>
      <c r="I101" s="17"/>
      <c r="J101" s="17"/>
      <c r="K101" s="17"/>
      <c r="L101" s="17"/>
      <c r="M101" s="18">
        <f t="shared" si="15"/>
        <v>0</v>
      </c>
      <c r="N101" s="32">
        <f t="shared" si="16"/>
        <v>0</v>
      </c>
      <c r="O101" s="19">
        <f t="shared" si="17"/>
        <v>0</v>
      </c>
      <c r="P101" s="19">
        <f t="shared" si="18"/>
        <v>0</v>
      </c>
      <c r="Q101" s="20">
        <v>0</v>
      </c>
    </row>
    <row r="102" spans="1:17" ht="15.75" x14ac:dyDescent="0.25">
      <c r="A102" s="13">
        <v>101</v>
      </c>
      <c r="B102" s="12"/>
      <c r="C102" s="12"/>
      <c r="D102" s="12"/>
      <c r="E102" s="12"/>
      <c r="F102" s="16"/>
      <c r="G102" s="17"/>
      <c r="H102" s="17"/>
      <c r="I102" s="17"/>
      <c r="J102" s="17"/>
      <c r="K102" s="17"/>
      <c r="L102" s="17"/>
      <c r="M102" s="18">
        <f t="shared" si="15"/>
        <v>0</v>
      </c>
      <c r="N102" s="32">
        <f t="shared" si="16"/>
        <v>0</v>
      </c>
      <c r="O102" s="19">
        <f t="shared" si="17"/>
        <v>0</v>
      </c>
      <c r="P102" s="19">
        <f t="shared" si="18"/>
        <v>0</v>
      </c>
      <c r="Q102" s="20">
        <v>0</v>
      </c>
    </row>
    <row r="103" spans="1:17" ht="15.75" x14ac:dyDescent="0.25">
      <c r="A103" s="13">
        <v>102</v>
      </c>
      <c r="B103" s="12"/>
      <c r="C103" s="12"/>
      <c r="D103" s="12"/>
      <c r="E103" s="12"/>
      <c r="F103" s="16"/>
      <c r="G103" s="17"/>
      <c r="H103" s="17"/>
      <c r="I103" s="17"/>
      <c r="J103" s="17"/>
      <c r="K103" s="17"/>
      <c r="L103" s="17"/>
      <c r="M103" s="18">
        <f t="shared" si="15"/>
        <v>0</v>
      </c>
      <c r="N103" s="32">
        <f t="shared" si="16"/>
        <v>0</v>
      </c>
      <c r="O103" s="19">
        <f t="shared" si="17"/>
        <v>0</v>
      </c>
      <c r="P103" s="19">
        <f t="shared" si="18"/>
        <v>0</v>
      </c>
      <c r="Q103" s="20">
        <v>0</v>
      </c>
    </row>
    <row r="104" spans="1:17" ht="15.75" x14ac:dyDescent="0.25">
      <c r="A104" s="13">
        <v>103</v>
      </c>
      <c r="B104" s="12"/>
      <c r="C104" s="12"/>
      <c r="D104" s="12"/>
      <c r="E104" s="12"/>
      <c r="F104" s="16"/>
      <c r="G104" s="17"/>
      <c r="H104" s="17"/>
      <c r="I104" s="17"/>
      <c r="J104" s="17"/>
      <c r="K104" s="17"/>
      <c r="L104" s="17"/>
      <c r="M104" s="18">
        <f t="shared" si="15"/>
        <v>0</v>
      </c>
      <c r="N104" s="32">
        <f t="shared" si="16"/>
        <v>0</v>
      </c>
      <c r="O104" s="19">
        <f t="shared" si="17"/>
        <v>0</v>
      </c>
      <c r="P104" s="19">
        <f t="shared" si="18"/>
        <v>0</v>
      </c>
      <c r="Q104" s="20">
        <v>0</v>
      </c>
    </row>
    <row r="105" spans="1:17" ht="15.75" x14ac:dyDescent="0.25">
      <c r="A105" s="13">
        <v>104</v>
      </c>
      <c r="B105" s="12"/>
      <c r="C105" s="12"/>
      <c r="D105" s="12"/>
      <c r="E105" s="12"/>
      <c r="F105" s="16"/>
      <c r="G105" s="17"/>
      <c r="H105" s="17"/>
      <c r="I105" s="17"/>
      <c r="J105" s="17"/>
      <c r="K105" s="17"/>
      <c r="L105" s="17"/>
      <c r="M105" s="18">
        <f t="shared" si="15"/>
        <v>0</v>
      </c>
      <c r="N105" s="32">
        <f t="shared" si="16"/>
        <v>0</v>
      </c>
      <c r="O105" s="19">
        <f t="shared" si="17"/>
        <v>0</v>
      </c>
      <c r="P105" s="19">
        <f t="shared" si="18"/>
        <v>0</v>
      </c>
      <c r="Q105" s="20">
        <v>0</v>
      </c>
    </row>
    <row r="106" spans="1:17" ht="15.75" x14ac:dyDescent="0.25">
      <c r="A106" s="13">
        <v>105</v>
      </c>
      <c r="B106" s="12"/>
      <c r="C106" s="12"/>
      <c r="D106" s="12"/>
      <c r="E106" s="12"/>
      <c r="F106" s="16"/>
      <c r="G106" s="17"/>
      <c r="H106" s="17"/>
      <c r="I106" s="17"/>
      <c r="J106" s="17"/>
      <c r="K106" s="17"/>
      <c r="L106" s="17"/>
      <c r="M106" s="18">
        <f t="shared" si="15"/>
        <v>0</v>
      </c>
      <c r="N106" s="32">
        <f t="shared" si="16"/>
        <v>0</v>
      </c>
      <c r="O106" s="19">
        <f t="shared" si="17"/>
        <v>0</v>
      </c>
      <c r="P106" s="19">
        <f t="shared" si="18"/>
        <v>0</v>
      </c>
      <c r="Q106" s="20">
        <v>0</v>
      </c>
    </row>
    <row r="107" spans="1:17" ht="15.75" x14ac:dyDescent="0.25">
      <c r="A107" s="13">
        <v>106</v>
      </c>
      <c r="B107" s="12"/>
      <c r="C107" s="12"/>
      <c r="D107" s="12"/>
      <c r="E107" s="12"/>
      <c r="F107" s="16"/>
      <c r="G107" s="17"/>
      <c r="H107" s="17"/>
      <c r="I107" s="17"/>
      <c r="J107" s="17"/>
      <c r="K107" s="17"/>
      <c r="L107" s="17"/>
      <c r="M107" s="18">
        <f t="shared" si="15"/>
        <v>0</v>
      </c>
      <c r="N107" s="32">
        <f t="shared" si="16"/>
        <v>0</v>
      </c>
      <c r="O107" s="19">
        <f t="shared" si="17"/>
        <v>0</v>
      </c>
      <c r="P107" s="19">
        <f t="shared" si="18"/>
        <v>0</v>
      </c>
      <c r="Q107" s="20">
        <v>0</v>
      </c>
    </row>
    <row r="108" spans="1:17" ht="15.75" x14ac:dyDescent="0.25">
      <c r="A108" s="13">
        <v>107</v>
      </c>
      <c r="B108" s="12"/>
      <c r="C108" s="12"/>
      <c r="D108" s="12"/>
      <c r="E108" s="12"/>
      <c r="F108" s="16"/>
      <c r="G108" s="17"/>
      <c r="H108" s="17"/>
      <c r="I108" s="17"/>
      <c r="J108" s="17"/>
      <c r="K108" s="17"/>
      <c r="L108" s="17"/>
      <c r="M108" s="18">
        <f t="shared" si="15"/>
        <v>0</v>
      </c>
      <c r="N108" s="32">
        <f t="shared" si="16"/>
        <v>0</v>
      </c>
      <c r="O108" s="19">
        <f t="shared" si="17"/>
        <v>0</v>
      </c>
      <c r="P108" s="19">
        <f t="shared" si="18"/>
        <v>0</v>
      </c>
      <c r="Q108" s="20">
        <v>0</v>
      </c>
    </row>
    <row r="109" spans="1:17" ht="15.75" x14ac:dyDescent="0.25">
      <c r="A109" s="13">
        <v>108</v>
      </c>
      <c r="B109" s="12"/>
      <c r="C109" s="12"/>
      <c r="D109" s="12"/>
      <c r="E109" s="12"/>
      <c r="F109" s="16"/>
      <c r="G109" s="17"/>
      <c r="H109" s="17"/>
      <c r="I109" s="17"/>
      <c r="J109" s="17"/>
      <c r="K109" s="17"/>
      <c r="L109" s="17"/>
      <c r="M109" s="18">
        <f t="shared" si="15"/>
        <v>0</v>
      </c>
      <c r="N109" s="32">
        <f t="shared" si="16"/>
        <v>0</v>
      </c>
      <c r="O109" s="19">
        <f t="shared" si="17"/>
        <v>0</v>
      </c>
      <c r="P109" s="19">
        <f t="shared" si="18"/>
        <v>0</v>
      </c>
      <c r="Q109" s="20">
        <v>0</v>
      </c>
    </row>
    <row r="110" spans="1:17" ht="15.75" x14ac:dyDescent="0.25">
      <c r="A110" s="13">
        <v>109</v>
      </c>
      <c r="B110" s="12"/>
      <c r="C110" s="12"/>
      <c r="D110" s="12"/>
      <c r="E110" s="12"/>
      <c r="F110" s="16"/>
      <c r="G110" s="17"/>
      <c r="H110" s="17"/>
      <c r="I110" s="17"/>
      <c r="J110" s="17"/>
      <c r="K110" s="17"/>
      <c r="L110" s="17"/>
      <c r="M110" s="18">
        <f t="shared" si="15"/>
        <v>0</v>
      </c>
      <c r="N110" s="32">
        <f t="shared" si="16"/>
        <v>0</v>
      </c>
      <c r="O110" s="19">
        <f t="shared" si="17"/>
        <v>0</v>
      </c>
      <c r="P110" s="19">
        <f t="shared" si="18"/>
        <v>0</v>
      </c>
      <c r="Q110" s="20">
        <v>0</v>
      </c>
    </row>
    <row r="111" spans="1:17" ht="15.75" x14ac:dyDescent="0.25">
      <c r="A111" s="13">
        <v>110</v>
      </c>
      <c r="B111" s="12"/>
      <c r="C111" s="12"/>
      <c r="D111" s="12"/>
      <c r="E111" s="12"/>
      <c r="F111" s="16"/>
      <c r="G111" s="17"/>
      <c r="H111" s="17"/>
      <c r="I111" s="17"/>
      <c r="J111" s="17"/>
      <c r="K111" s="17"/>
      <c r="L111" s="17"/>
      <c r="M111" s="18">
        <f t="shared" si="15"/>
        <v>0</v>
      </c>
      <c r="N111" s="32">
        <f t="shared" si="16"/>
        <v>0</v>
      </c>
      <c r="O111" s="19">
        <f t="shared" si="17"/>
        <v>0</v>
      </c>
      <c r="P111" s="19">
        <f t="shared" si="18"/>
        <v>0</v>
      </c>
      <c r="Q111" s="20">
        <v>0</v>
      </c>
    </row>
  </sheetData>
  <phoneticPr fontId="0" type="noConversion"/>
  <pageMargins left="0.4" right="0.34" top="0.33" bottom="0.33" header="0.22" footer="0.24"/>
  <pageSetup paperSize="9" scale="55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W123"/>
  <sheetViews>
    <sheetView view="pageBreakPreview" topLeftCell="A51" zoomScale="60" zoomScaleNormal="70" workbookViewId="0">
      <selection activeCell="N14" sqref="N14:N66"/>
    </sheetView>
  </sheetViews>
  <sheetFormatPr defaultRowHeight="20.25" x14ac:dyDescent="0.3"/>
  <cols>
    <col min="1" max="1" width="8.7109375" style="25" customWidth="1"/>
    <col min="2" max="2" width="33.140625" style="25" customWidth="1"/>
    <col min="3" max="3" width="13.5703125" style="25" customWidth="1"/>
    <col min="4" max="4" width="14.5703125" style="22" customWidth="1"/>
    <col min="5" max="5" width="18.140625" style="22" customWidth="1"/>
    <col min="6" max="6" width="13.7109375" style="22" customWidth="1"/>
    <col min="7" max="7" width="11.85546875" style="22" customWidth="1"/>
    <col min="8" max="11" width="15.28515625" style="25" customWidth="1"/>
    <col min="12" max="12" width="15.42578125" style="25" customWidth="1"/>
    <col min="13" max="13" width="16.5703125" style="24" customWidth="1"/>
    <col min="14" max="14" width="16.7109375" style="26" customWidth="1"/>
    <col min="15" max="16384" width="9.140625" style="25"/>
  </cols>
  <sheetData>
    <row r="1" spans="1:23" s="31" customFormat="1" ht="126.75" customHeight="1" x14ac:dyDescent="0.2">
      <c r="A1" s="130" t="s">
        <v>34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68"/>
      <c r="P1" s="68"/>
      <c r="Q1" s="68"/>
      <c r="R1" s="68"/>
      <c r="S1" s="68"/>
      <c r="T1" s="68"/>
      <c r="U1" s="68"/>
      <c r="V1" s="30"/>
      <c r="W1" s="30"/>
    </row>
    <row r="2" spans="1:23" s="65" customFormat="1" ht="33" customHeight="1" x14ac:dyDescent="0.2">
      <c r="A2" s="61" t="s">
        <v>72</v>
      </c>
      <c r="B2" s="62"/>
      <c r="C2" s="62"/>
      <c r="D2" s="62"/>
      <c r="E2" s="62"/>
      <c r="F2" s="63"/>
      <c r="G2" s="128" t="s">
        <v>29</v>
      </c>
      <c r="H2" s="129"/>
      <c r="I2" s="62"/>
      <c r="J2" s="62"/>
      <c r="K2" s="62"/>
      <c r="L2" s="62"/>
      <c r="M2" s="62"/>
      <c r="N2" s="62"/>
      <c r="O2" s="64"/>
      <c r="P2" s="64"/>
      <c r="Q2" s="64"/>
      <c r="R2" s="64"/>
      <c r="S2" s="64"/>
      <c r="T2" s="64"/>
      <c r="U2" s="64"/>
      <c r="V2" s="64"/>
      <c r="W2" s="64"/>
    </row>
    <row r="3" spans="1:23" s="28" customFormat="1" ht="38.25" customHeight="1" x14ac:dyDescent="0.35">
      <c r="A3" s="40"/>
      <c r="B3" s="41"/>
      <c r="C3" s="41"/>
      <c r="D3" s="42"/>
      <c r="E3" s="42"/>
      <c r="H3" s="43" t="s">
        <v>26</v>
      </c>
      <c r="I3" s="87" t="s">
        <v>64</v>
      </c>
      <c r="J3" s="80"/>
      <c r="K3" s="80"/>
      <c r="L3" s="80"/>
      <c r="M3" s="80"/>
      <c r="N3" s="80"/>
      <c r="P3" s="29"/>
    </row>
    <row r="4" spans="1:23" s="23" customFormat="1" ht="21" x14ac:dyDescent="0.35">
      <c r="A4" s="44"/>
      <c r="B4" s="42"/>
      <c r="C4" s="42"/>
      <c r="D4" s="41"/>
      <c r="E4" s="41"/>
      <c r="G4" s="41"/>
      <c r="H4" s="45"/>
      <c r="I4" s="76" t="s">
        <v>20</v>
      </c>
      <c r="J4" s="77"/>
      <c r="K4" s="78" t="s">
        <v>21</v>
      </c>
      <c r="L4" s="83"/>
      <c r="M4" s="78" t="s">
        <v>22</v>
      </c>
      <c r="N4" s="79"/>
    </row>
    <row r="5" spans="1:23" s="23" customFormat="1" ht="21" x14ac:dyDescent="0.35">
      <c r="A5" s="44"/>
      <c r="B5" s="42"/>
      <c r="C5" s="42"/>
      <c r="D5" s="41"/>
      <c r="E5" s="41"/>
      <c r="G5" s="41"/>
      <c r="H5" s="45"/>
      <c r="I5" s="46"/>
      <c r="J5" s="47"/>
      <c r="K5" s="46"/>
      <c r="L5" s="53"/>
      <c r="M5" s="46"/>
      <c r="N5" s="47"/>
    </row>
    <row r="6" spans="1:23" s="23" customFormat="1" ht="21" x14ac:dyDescent="0.35">
      <c r="A6" s="48" t="s">
        <v>0</v>
      </c>
      <c r="B6" s="49" t="s">
        <v>81</v>
      </c>
      <c r="C6" s="41"/>
      <c r="D6" s="50">
        <v>1.6</v>
      </c>
      <c r="E6" s="50"/>
      <c r="G6" s="41" t="s">
        <v>17</v>
      </c>
      <c r="H6" s="45">
        <v>1</v>
      </c>
      <c r="I6" s="84" t="s">
        <v>57</v>
      </c>
      <c r="J6" s="85"/>
      <c r="K6" s="84" t="s">
        <v>60</v>
      </c>
      <c r="L6" s="86"/>
      <c r="M6" s="84" t="s">
        <v>62</v>
      </c>
      <c r="N6" s="47"/>
    </row>
    <row r="7" spans="1:23" s="23" customFormat="1" ht="21" x14ac:dyDescent="0.35">
      <c r="A7" s="48" t="s">
        <v>1</v>
      </c>
      <c r="B7" s="49" t="s">
        <v>82</v>
      </c>
      <c r="C7" s="41"/>
      <c r="D7" s="50">
        <v>2</v>
      </c>
      <c r="E7" s="50"/>
      <c r="G7" s="41"/>
      <c r="H7" s="45">
        <v>2</v>
      </c>
      <c r="I7" s="84" t="s">
        <v>58</v>
      </c>
      <c r="J7" s="85"/>
      <c r="K7" s="84" t="s">
        <v>61</v>
      </c>
      <c r="L7" s="86"/>
      <c r="M7" s="84" t="s">
        <v>78</v>
      </c>
      <c r="N7" s="47"/>
    </row>
    <row r="8" spans="1:23" s="23" customFormat="1" ht="21" x14ac:dyDescent="0.35">
      <c r="A8" s="48" t="s">
        <v>2</v>
      </c>
      <c r="B8" s="49" t="s">
        <v>83</v>
      </c>
      <c r="C8" s="41"/>
      <c r="D8" s="50">
        <v>2.1</v>
      </c>
      <c r="E8" s="50"/>
      <c r="G8" s="41"/>
      <c r="H8" s="45">
        <v>3</v>
      </c>
      <c r="I8" s="84" t="s">
        <v>59</v>
      </c>
      <c r="J8" s="85"/>
      <c r="K8" s="84" t="s">
        <v>75</v>
      </c>
      <c r="L8" s="86"/>
      <c r="M8" s="84" t="s">
        <v>79</v>
      </c>
      <c r="N8" s="47"/>
    </row>
    <row r="9" spans="1:23" s="23" customFormat="1" ht="21" x14ac:dyDescent="0.35">
      <c r="A9" s="48"/>
      <c r="B9" s="49"/>
      <c r="C9" s="41"/>
      <c r="D9" s="56">
        <f>SUM('FIG 1'!C1,'FIG 2'!C1,'FIG 3'!C1,)</f>
        <v>5.7</v>
      </c>
      <c r="E9" s="50"/>
      <c r="G9" s="41"/>
      <c r="H9" s="45">
        <v>4</v>
      </c>
      <c r="I9" s="84" t="s">
        <v>73</v>
      </c>
      <c r="J9" s="85"/>
      <c r="K9" s="84" t="s">
        <v>76</v>
      </c>
      <c r="L9" s="86"/>
      <c r="M9" s="84" t="s">
        <v>63</v>
      </c>
      <c r="N9" s="47"/>
    </row>
    <row r="10" spans="1:23" s="23" customFormat="1" ht="21" x14ac:dyDescent="0.35">
      <c r="A10" s="44"/>
      <c r="B10" s="42"/>
      <c r="C10" s="42"/>
      <c r="D10" s="41"/>
      <c r="E10" s="41"/>
      <c r="G10" s="41"/>
      <c r="H10" s="45">
        <v>5</v>
      </c>
      <c r="I10" s="84" t="s">
        <v>74</v>
      </c>
      <c r="J10" s="85"/>
      <c r="K10" s="84" t="s">
        <v>77</v>
      </c>
      <c r="L10" s="86"/>
      <c r="M10" s="84" t="s">
        <v>80</v>
      </c>
      <c r="N10" s="47"/>
    </row>
    <row r="11" spans="1:23" s="23" customFormat="1" ht="21" x14ac:dyDescent="0.35">
      <c r="A11" s="44"/>
      <c r="B11" s="42"/>
      <c r="C11" s="42"/>
      <c r="D11" s="41"/>
      <c r="E11" s="41"/>
      <c r="G11" s="41"/>
      <c r="H11" s="45"/>
      <c r="I11" s="51"/>
      <c r="J11" s="52"/>
      <c r="K11" s="51"/>
      <c r="L11" s="82"/>
      <c r="M11" s="51"/>
      <c r="N11" s="52"/>
    </row>
    <row r="12" spans="1:23" s="23" customFormat="1" ht="21" x14ac:dyDescent="0.35">
      <c r="A12" s="44"/>
      <c r="B12" s="42"/>
      <c r="C12" s="42"/>
      <c r="E12" s="41"/>
      <c r="F12" s="41"/>
      <c r="G12" s="41"/>
      <c r="H12" s="53"/>
      <c r="I12" s="53"/>
      <c r="J12" s="53"/>
      <c r="K12" s="53"/>
      <c r="L12" s="53"/>
      <c r="M12" s="53"/>
      <c r="N12" s="53"/>
    </row>
    <row r="13" spans="1:23" s="27" customFormat="1" ht="41.25" customHeight="1" x14ac:dyDescent="0.2">
      <c r="A13" s="54" t="s">
        <v>24</v>
      </c>
      <c r="B13" s="55" t="s">
        <v>31</v>
      </c>
      <c r="C13" s="54" t="s">
        <v>27</v>
      </c>
      <c r="D13" s="27" t="s">
        <v>32</v>
      </c>
      <c r="E13" s="56" t="s">
        <v>46</v>
      </c>
      <c r="F13" s="54" t="s">
        <v>30</v>
      </c>
      <c r="G13" s="57" t="s">
        <v>28</v>
      </c>
      <c r="H13" s="54" t="s">
        <v>6</v>
      </c>
      <c r="I13" s="54" t="s">
        <v>7</v>
      </c>
      <c r="J13" s="54" t="s">
        <v>8</v>
      </c>
      <c r="K13" s="54" t="s">
        <v>25</v>
      </c>
      <c r="L13" s="57" t="s">
        <v>9</v>
      </c>
      <c r="M13" s="58" t="s">
        <v>4</v>
      </c>
      <c r="N13" s="59" t="s">
        <v>5</v>
      </c>
    </row>
    <row r="14" spans="1:23" ht="25.5" customHeight="1" x14ac:dyDescent="0.35">
      <c r="A14" s="66">
        <v>1</v>
      </c>
      <c r="B14" s="75" t="s">
        <v>84</v>
      </c>
      <c r="C14" s="74" t="s">
        <v>35</v>
      </c>
      <c r="D14" s="92" t="s">
        <v>36</v>
      </c>
      <c r="E14" s="88">
        <v>1118677</v>
      </c>
      <c r="F14" s="89">
        <v>38588</v>
      </c>
      <c r="G14" s="74"/>
      <c r="H14" s="35">
        <f>'FIG 1'!N2</f>
        <v>7.6266999999999996</v>
      </c>
      <c r="I14" s="35">
        <f>'FIG 2'!N2</f>
        <v>9.6667000000000005</v>
      </c>
      <c r="J14" s="35">
        <f>'FIG 3'!N2</f>
        <v>8.68</v>
      </c>
      <c r="K14" s="36">
        <f t="shared" ref="K14:K45" si="0">SUM(H14:J14)</f>
        <v>25.973399999999998</v>
      </c>
      <c r="L14" s="36">
        <f t="shared" ref="L14:L45" si="1">ROUND((K14/$D$9)*10,4)</f>
        <v>45.567399999999999</v>
      </c>
      <c r="M14" s="37">
        <f>SUM('FIG 1'!Q2,'FIG 2'!Q2,'FIG 3'!Q2)</f>
        <v>0</v>
      </c>
      <c r="N14" s="36">
        <f t="shared" ref="N14:N45" si="2">L14-M14</f>
        <v>45.567399999999999</v>
      </c>
    </row>
    <row r="15" spans="1:23" ht="25.5" customHeight="1" x14ac:dyDescent="0.35">
      <c r="A15" s="66">
        <v>2</v>
      </c>
      <c r="B15" s="74" t="s">
        <v>85</v>
      </c>
      <c r="C15" s="74" t="s">
        <v>137</v>
      </c>
      <c r="D15" s="92" t="s">
        <v>37</v>
      </c>
      <c r="E15" s="88">
        <v>1231996</v>
      </c>
      <c r="F15" s="89">
        <v>38267</v>
      </c>
      <c r="G15" s="113"/>
      <c r="H15" s="35">
        <f>'FIG 1'!N3</f>
        <v>8.9067000000000007</v>
      </c>
      <c r="I15" s="35">
        <f>'FIG 2'!N3</f>
        <v>10.7333</v>
      </c>
      <c r="J15" s="35">
        <f>'FIG 3'!N3</f>
        <v>10.85</v>
      </c>
      <c r="K15" s="36">
        <f t="shared" si="0"/>
        <v>30.490000000000002</v>
      </c>
      <c r="L15" s="36">
        <f t="shared" si="1"/>
        <v>53.491199999999999</v>
      </c>
      <c r="M15" s="37">
        <f>SUM('FIG 1'!Q3,'FIG 2'!Q3,'FIG 3'!Q3)</f>
        <v>0</v>
      </c>
      <c r="N15" s="36">
        <f t="shared" si="2"/>
        <v>53.491199999999999</v>
      </c>
    </row>
    <row r="16" spans="1:23" ht="25.5" customHeight="1" x14ac:dyDescent="0.35">
      <c r="A16" s="66">
        <v>3</v>
      </c>
      <c r="B16" s="75" t="s">
        <v>86</v>
      </c>
      <c r="C16" s="74" t="s">
        <v>38</v>
      </c>
      <c r="D16" s="92" t="s">
        <v>39</v>
      </c>
      <c r="E16" s="88">
        <v>875533</v>
      </c>
      <c r="F16" s="89">
        <v>38167</v>
      </c>
      <c r="G16" s="74" t="s">
        <v>56</v>
      </c>
      <c r="H16" s="35">
        <f>'FIG 1'!N4</f>
        <v>9.3866999999999994</v>
      </c>
      <c r="I16" s="35">
        <f>'FIG 2'!N4</f>
        <v>11.933299999999999</v>
      </c>
      <c r="J16" s="35">
        <f>'FIG 3'!N4</f>
        <v>11.48</v>
      </c>
      <c r="K16" s="36">
        <f t="shared" si="0"/>
        <v>32.799999999999997</v>
      </c>
      <c r="L16" s="36">
        <f t="shared" si="1"/>
        <v>57.543900000000001</v>
      </c>
      <c r="M16" s="37">
        <f>SUM('FIG 1'!Q4,'FIG 2'!Q4,'FIG 3'!Q4)</f>
        <v>0</v>
      </c>
      <c r="N16" s="36">
        <f t="shared" si="2"/>
        <v>57.543900000000001</v>
      </c>
    </row>
    <row r="17" spans="1:14" ht="25.5" customHeight="1" x14ac:dyDescent="0.35">
      <c r="A17" s="66">
        <v>4</v>
      </c>
      <c r="B17" s="74" t="s">
        <v>87</v>
      </c>
      <c r="C17" s="74" t="s">
        <v>40</v>
      </c>
      <c r="D17" s="92" t="s">
        <v>37</v>
      </c>
      <c r="E17" s="88">
        <v>1303716</v>
      </c>
      <c r="F17" s="89">
        <v>38909</v>
      </c>
      <c r="G17" s="74"/>
      <c r="H17" s="35">
        <f>'FIG 1'!N5</f>
        <v>5.9733000000000001</v>
      </c>
      <c r="I17" s="35">
        <f>'FIG 2'!N5</f>
        <v>6</v>
      </c>
      <c r="J17" s="35">
        <f>'FIG 3'!N5</f>
        <v>8.19</v>
      </c>
      <c r="K17" s="36">
        <f t="shared" si="0"/>
        <v>20.1633</v>
      </c>
      <c r="L17" s="36">
        <f t="shared" si="1"/>
        <v>35.374200000000002</v>
      </c>
      <c r="M17" s="37">
        <f>SUM('FIG 1'!Q5,'FIG 2'!Q5,'FIG 3'!Q5)</f>
        <v>0</v>
      </c>
      <c r="N17" s="36">
        <f t="shared" si="2"/>
        <v>35.374200000000002</v>
      </c>
    </row>
    <row r="18" spans="1:14" ht="25.5" customHeight="1" x14ac:dyDescent="0.35">
      <c r="A18" s="119">
        <v>5</v>
      </c>
      <c r="B18" s="120" t="s">
        <v>88</v>
      </c>
      <c r="C18" s="120" t="s">
        <v>41</v>
      </c>
      <c r="D18" s="121" t="s">
        <v>37</v>
      </c>
      <c r="E18" s="122">
        <v>1205777</v>
      </c>
      <c r="F18" s="123">
        <v>38142</v>
      </c>
      <c r="G18" s="74"/>
      <c r="H18" s="35">
        <f>'FIG 1'!N6</f>
        <v>0</v>
      </c>
      <c r="I18" s="35">
        <f>'FIG 2'!N6</f>
        <v>0</v>
      </c>
      <c r="J18" s="35">
        <f>'FIG 3'!N6</f>
        <v>0</v>
      </c>
      <c r="K18" s="36">
        <f t="shared" si="0"/>
        <v>0</v>
      </c>
      <c r="L18" s="36">
        <f t="shared" si="1"/>
        <v>0</v>
      </c>
      <c r="M18" s="37">
        <f>SUM('FIG 1'!Q6,'FIG 2'!Q6,'FIG 3'!Q6)</f>
        <v>0</v>
      </c>
      <c r="N18" s="36">
        <f t="shared" si="2"/>
        <v>0</v>
      </c>
    </row>
    <row r="19" spans="1:14" ht="25.5" customHeight="1" x14ac:dyDescent="0.35">
      <c r="A19" s="66">
        <v>6</v>
      </c>
      <c r="B19" s="74" t="s">
        <v>89</v>
      </c>
      <c r="C19" s="74" t="s">
        <v>42</v>
      </c>
      <c r="D19" s="92" t="s">
        <v>37</v>
      </c>
      <c r="E19" s="88">
        <v>982790</v>
      </c>
      <c r="F19" s="89">
        <v>38100</v>
      </c>
      <c r="G19" s="74"/>
      <c r="H19" s="35">
        <f>'FIG 1'!N7</f>
        <v>8.2133000000000003</v>
      </c>
      <c r="I19" s="35">
        <f>'FIG 2'!N7</f>
        <v>11.066700000000001</v>
      </c>
      <c r="J19" s="35">
        <f>'FIG 3'!N7</f>
        <v>9.66</v>
      </c>
      <c r="K19" s="36">
        <f t="shared" si="0"/>
        <v>28.94</v>
      </c>
      <c r="L19" s="36">
        <f t="shared" si="1"/>
        <v>50.771900000000002</v>
      </c>
      <c r="M19" s="37">
        <f>SUM('FIG 1'!Q7,'FIG 2'!Q7,'FIG 3'!Q7)</f>
        <v>0</v>
      </c>
      <c r="N19" s="36">
        <f t="shared" si="2"/>
        <v>50.771900000000002</v>
      </c>
    </row>
    <row r="20" spans="1:14" ht="25.5" customHeight="1" x14ac:dyDescent="0.35">
      <c r="A20" s="66">
        <v>7</v>
      </c>
      <c r="B20" s="75" t="s">
        <v>90</v>
      </c>
      <c r="C20" s="74" t="s">
        <v>35</v>
      </c>
      <c r="D20" s="92" t="s">
        <v>36</v>
      </c>
      <c r="E20" s="88">
        <v>1175332</v>
      </c>
      <c r="F20" s="89">
        <v>38821</v>
      </c>
      <c r="G20" s="74"/>
      <c r="H20" s="35">
        <f>'FIG 1'!N8</f>
        <v>8.5867000000000004</v>
      </c>
      <c r="I20" s="35">
        <f>'FIG 2'!N8</f>
        <v>10.7333</v>
      </c>
      <c r="J20" s="35">
        <f>'FIG 3'!N8</f>
        <v>11.48</v>
      </c>
      <c r="K20" s="36">
        <f t="shared" si="0"/>
        <v>30.8</v>
      </c>
      <c r="L20" s="36">
        <f t="shared" si="1"/>
        <v>54.0351</v>
      </c>
      <c r="M20" s="37">
        <f>SUM('FIG 1'!Q8,'FIG 2'!Q8,'FIG 3'!Q8)</f>
        <v>0</v>
      </c>
      <c r="N20" s="36">
        <f t="shared" si="2"/>
        <v>54.0351</v>
      </c>
    </row>
    <row r="21" spans="1:14" ht="25.5" customHeight="1" x14ac:dyDescent="0.35">
      <c r="A21" s="66">
        <v>8</v>
      </c>
      <c r="B21" s="74" t="s">
        <v>91</v>
      </c>
      <c r="C21" s="74" t="s">
        <v>35</v>
      </c>
      <c r="D21" s="92" t="s">
        <v>36</v>
      </c>
      <c r="E21" s="90">
        <v>884336</v>
      </c>
      <c r="F21" s="89">
        <v>37989</v>
      </c>
      <c r="G21" s="74" t="s">
        <v>56</v>
      </c>
      <c r="H21" s="35">
        <f>'FIG 1'!N9</f>
        <v>9.76</v>
      </c>
      <c r="I21" s="35">
        <f>'FIG 2'!N9</f>
        <v>12.2</v>
      </c>
      <c r="J21" s="35">
        <f>'FIG 3'!N9</f>
        <v>12.46</v>
      </c>
      <c r="K21" s="36">
        <f t="shared" si="0"/>
        <v>34.42</v>
      </c>
      <c r="L21" s="36">
        <f t="shared" si="1"/>
        <v>60.386000000000003</v>
      </c>
      <c r="M21" s="37">
        <f>SUM('FIG 1'!Q9,'FIG 2'!Q9,'FIG 3'!Q9)</f>
        <v>0</v>
      </c>
      <c r="N21" s="36">
        <f t="shared" si="2"/>
        <v>60.386000000000003</v>
      </c>
    </row>
    <row r="22" spans="1:14" ht="25.5" customHeight="1" x14ac:dyDescent="0.35">
      <c r="A22" s="66">
        <v>9</v>
      </c>
      <c r="B22" s="74" t="s">
        <v>92</v>
      </c>
      <c r="C22" s="74" t="s">
        <v>43</v>
      </c>
      <c r="D22" s="92" t="s">
        <v>37</v>
      </c>
      <c r="E22" s="88">
        <v>1195756</v>
      </c>
      <c r="F22" s="89">
        <v>38106</v>
      </c>
      <c r="G22" s="74" t="s">
        <v>56</v>
      </c>
      <c r="H22" s="38">
        <f>'FIG 1'!N10</f>
        <v>8.48</v>
      </c>
      <c r="I22" s="38">
        <f>'FIG 2'!N10</f>
        <v>9.7332999999999998</v>
      </c>
      <c r="J22" s="38">
        <f>'FIG 3'!N10</f>
        <v>11.34</v>
      </c>
      <c r="K22" s="39">
        <f t="shared" si="0"/>
        <v>29.5533</v>
      </c>
      <c r="L22" s="36">
        <f t="shared" si="1"/>
        <v>51.847900000000003</v>
      </c>
      <c r="M22" s="37">
        <f>SUM('FIG 1'!Q10,'FIG 2'!Q10,'FIG 3'!Q10)</f>
        <v>0</v>
      </c>
      <c r="N22" s="39">
        <f t="shared" si="2"/>
        <v>51.847900000000003</v>
      </c>
    </row>
    <row r="23" spans="1:14" ht="25.5" customHeight="1" x14ac:dyDescent="0.35">
      <c r="A23" s="66">
        <v>10</v>
      </c>
      <c r="B23" s="75" t="s">
        <v>93</v>
      </c>
      <c r="C23" s="74" t="s">
        <v>38</v>
      </c>
      <c r="D23" s="92" t="s">
        <v>39</v>
      </c>
      <c r="E23" s="88">
        <v>1257216</v>
      </c>
      <c r="F23" s="89">
        <v>38778</v>
      </c>
      <c r="G23" s="74" t="s">
        <v>56</v>
      </c>
      <c r="H23" s="35">
        <f>'FIG 1'!N11</f>
        <v>8.0533000000000001</v>
      </c>
      <c r="I23" s="35">
        <f>'FIG 2'!N11</f>
        <v>11.2667</v>
      </c>
      <c r="J23" s="35">
        <f>'FIG 3'!N11</f>
        <v>10.99</v>
      </c>
      <c r="K23" s="36">
        <f t="shared" si="0"/>
        <v>30.310000000000002</v>
      </c>
      <c r="L23" s="36">
        <f t="shared" si="1"/>
        <v>53.175400000000003</v>
      </c>
      <c r="M23" s="37">
        <f>SUM('FIG 1'!Q11,'FIG 2'!Q11,'FIG 3'!Q11)</f>
        <v>0</v>
      </c>
      <c r="N23" s="36">
        <f t="shared" si="2"/>
        <v>53.175400000000003</v>
      </c>
    </row>
    <row r="24" spans="1:14" ht="25.5" customHeight="1" x14ac:dyDescent="0.35">
      <c r="A24" s="66">
        <v>11</v>
      </c>
      <c r="B24" s="75" t="s">
        <v>94</v>
      </c>
      <c r="C24" s="74" t="s">
        <v>42</v>
      </c>
      <c r="D24" s="92" t="s">
        <v>37</v>
      </c>
      <c r="E24" s="88">
        <v>907650</v>
      </c>
      <c r="F24" s="89">
        <v>38435</v>
      </c>
      <c r="G24" s="74"/>
      <c r="H24" s="35">
        <f>'FIG 1'!N12</f>
        <v>7.8933</v>
      </c>
      <c r="I24" s="35">
        <f>'FIG 2'!N12</f>
        <v>11</v>
      </c>
      <c r="J24" s="35">
        <f>'FIG 3'!N12</f>
        <v>10.99</v>
      </c>
      <c r="K24" s="36">
        <f t="shared" si="0"/>
        <v>29.883299999999998</v>
      </c>
      <c r="L24" s="36">
        <f t="shared" si="1"/>
        <v>52.4268</v>
      </c>
      <c r="M24" s="37">
        <f>SUM('FIG 1'!Q12,'FIG 2'!Q12,'FIG 3'!Q12)</f>
        <v>0</v>
      </c>
      <c r="N24" s="36">
        <f t="shared" si="2"/>
        <v>52.4268</v>
      </c>
    </row>
    <row r="25" spans="1:14" ht="25.5" customHeight="1" x14ac:dyDescent="0.35">
      <c r="A25" s="66">
        <v>12</v>
      </c>
      <c r="B25" s="74" t="s">
        <v>95</v>
      </c>
      <c r="C25" s="74" t="s">
        <v>35</v>
      </c>
      <c r="D25" s="92" t="s">
        <v>36</v>
      </c>
      <c r="E25" s="88">
        <v>1143104</v>
      </c>
      <c r="F25" s="89">
        <v>38485</v>
      </c>
      <c r="G25" s="74"/>
      <c r="H25" s="35">
        <f>'FIG 1'!N13</f>
        <v>7.4132999999999996</v>
      </c>
      <c r="I25" s="35">
        <f>'FIG 2'!N13</f>
        <v>9.8000000000000007</v>
      </c>
      <c r="J25" s="35">
        <f>'FIG 3'!N13</f>
        <v>9.66</v>
      </c>
      <c r="K25" s="36">
        <f t="shared" si="0"/>
        <v>26.8733</v>
      </c>
      <c r="L25" s="36">
        <f t="shared" si="1"/>
        <v>47.146099999999997</v>
      </c>
      <c r="M25" s="37">
        <f>SUM('FIG 1'!Q13,'FIG 2'!Q13,'FIG 3'!Q13)</f>
        <v>0</v>
      </c>
      <c r="N25" s="36">
        <f t="shared" si="2"/>
        <v>47.146099999999997</v>
      </c>
    </row>
    <row r="26" spans="1:14" ht="25.5" customHeight="1" x14ac:dyDescent="0.35">
      <c r="A26" s="66">
        <v>13</v>
      </c>
      <c r="B26" s="75" t="s">
        <v>96</v>
      </c>
      <c r="C26" s="74" t="s">
        <v>43</v>
      </c>
      <c r="D26" s="92" t="s">
        <v>37</v>
      </c>
      <c r="E26" s="88">
        <v>1258298</v>
      </c>
      <c r="F26" s="89">
        <v>38497</v>
      </c>
      <c r="G26" s="74"/>
      <c r="H26" s="35">
        <f>'FIG 1'!N14</f>
        <v>8.0533000000000001</v>
      </c>
      <c r="I26" s="35">
        <f>'FIG 2'!N14</f>
        <v>10.2667</v>
      </c>
      <c r="J26" s="35">
        <f>'FIG 3'!N14</f>
        <v>9.8000000000000007</v>
      </c>
      <c r="K26" s="36">
        <f t="shared" si="0"/>
        <v>28.12</v>
      </c>
      <c r="L26" s="36">
        <f t="shared" si="1"/>
        <v>49.333300000000001</v>
      </c>
      <c r="M26" s="37">
        <f>SUM('FIG 1'!Q14,'FIG 2'!Q14,'FIG 3'!Q14)</f>
        <v>0</v>
      </c>
      <c r="N26" s="36">
        <f t="shared" si="2"/>
        <v>49.333300000000001</v>
      </c>
    </row>
    <row r="27" spans="1:14" ht="25.5" customHeight="1" x14ac:dyDescent="0.35">
      <c r="A27" s="66">
        <v>14</v>
      </c>
      <c r="B27" s="75" t="s">
        <v>97</v>
      </c>
      <c r="C27" s="74" t="s">
        <v>41</v>
      </c>
      <c r="D27" s="92" t="s">
        <v>37</v>
      </c>
      <c r="E27" s="88">
        <v>1136943</v>
      </c>
      <c r="F27" s="89">
        <v>38010</v>
      </c>
      <c r="G27" s="74" t="s">
        <v>56</v>
      </c>
      <c r="H27" s="35">
        <f>'FIG 1'!N15</f>
        <v>8.32</v>
      </c>
      <c r="I27" s="35">
        <f>'FIG 2'!N15</f>
        <v>10.2667</v>
      </c>
      <c r="J27" s="35">
        <f>'FIG 3'!N15</f>
        <v>10.64</v>
      </c>
      <c r="K27" s="36">
        <f t="shared" si="0"/>
        <v>29.226700000000001</v>
      </c>
      <c r="L27" s="36">
        <f t="shared" si="1"/>
        <v>51.274900000000002</v>
      </c>
      <c r="M27" s="37">
        <f>SUM('FIG 1'!Q15,'FIG 2'!Q15,'FIG 3'!Q15)</f>
        <v>0</v>
      </c>
      <c r="N27" s="36">
        <f t="shared" si="2"/>
        <v>51.274900000000002</v>
      </c>
    </row>
    <row r="28" spans="1:14" ht="25.5" customHeight="1" x14ac:dyDescent="0.35">
      <c r="A28" s="66">
        <v>15</v>
      </c>
      <c r="B28" s="75" t="s">
        <v>98</v>
      </c>
      <c r="C28" s="74" t="s">
        <v>42</v>
      </c>
      <c r="D28" s="92" t="s">
        <v>37</v>
      </c>
      <c r="E28" s="88">
        <v>1210198</v>
      </c>
      <c r="F28" s="89">
        <v>38967</v>
      </c>
      <c r="G28" s="74"/>
      <c r="H28" s="35">
        <f>'FIG 1'!N16</f>
        <v>6.1333000000000002</v>
      </c>
      <c r="I28" s="35">
        <f>'FIG 2'!N16</f>
        <v>8.7332999999999998</v>
      </c>
      <c r="J28" s="35">
        <f>'FIG 3'!N16</f>
        <v>8.4700000000000006</v>
      </c>
      <c r="K28" s="36">
        <f t="shared" si="0"/>
        <v>23.336600000000001</v>
      </c>
      <c r="L28" s="36">
        <f t="shared" si="1"/>
        <v>40.941400000000002</v>
      </c>
      <c r="M28" s="37">
        <f>SUM('FIG 1'!Q16,'FIG 2'!Q16,'FIG 3'!Q16)</f>
        <v>0</v>
      </c>
      <c r="N28" s="36">
        <f t="shared" si="2"/>
        <v>40.941400000000002</v>
      </c>
    </row>
    <row r="29" spans="1:14" ht="25.5" customHeight="1" x14ac:dyDescent="0.35">
      <c r="A29" s="66">
        <v>16</v>
      </c>
      <c r="B29" s="74" t="s">
        <v>99</v>
      </c>
      <c r="C29" s="74" t="s">
        <v>35</v>
      </c>
      <c r="D29" s="92" t="s">
        <v>36</v>
      </c>
      <c r="E29" s="88">
        <v>1207712</v>
      </c>
      <c r="F29" s="89">
        <v>38098</v>
      </c>
      <c r="G29" s="74"/>
      <c r="H29" s="35">
        <f>'FIG 1'!N17</f>
        <v>6.6666999999999996</v>
      </c>
      <c r="I29" s="35">
        <f>'FIG 2'!N17</f>
        <v>8.6667000000000005</v>
      </c>
      <c r="J29" s="35">
        <f>'FIG 3'!N17</f>
        <v>8.75</v>
      </c>
      <c r="K29" s="36">
        <f t="shared" si="0"/>
        <v>24.083400000000001</v>
      </c>
      <c r="L29" s="36">
        <f t="shared" si="1"/>
        <v>42.251600000000003</v>
      </c>
      <c r="M29" s="37">
        <f>SUM('FIG 1'!Q17,'FIG 2'!Q17,'FIG 3'!Q17)</f>
        <v>0</v>
      </c>
      <c r="N29" s="36">
        <f t="shared" si="2"/>
        <v>42.251600000000003</v>
      </c>
    </row>
    <row r="30" spans="1:14" ht="25.5" customHeight="1" x14ac:dyDescent="0.35">
      <c r="A30" s="66">
        <v>17</v>
      </c>
      <c r="B30" s="75" t="s">
        <v>100</v>
      </c>
      <c r="C30" s="74" t="s">
        <v>38</v>
      </c>
      <c r="D30" s="92" t="s">
        <v>39</v>
      </c>
      <c r="E30" s="88">
        <v>1171446</v>
      </c>
      <c r="F30" s="89">
        <v>38638</v>
      </c>
      <c r="G30" s="74"/>
      <c r="H30" s="35">
        <f>'FIG 1'!N18</f>
        <v>6.9866999999999999</v>
      </c>
      <c r="I30" s="35">
        <f>'FIG 2'!N18</f>
        <v>8.8000000000000007</v>
      </c>
      <c r="J30" s="35">
        <f>'FIG 3'!N18</f>
        <v>8.61</v>
      </c>
      <c r="K30" s="36">
        <f t="shared" si="0"/>
        <v>24.396699999999999</v>
      </c>
      <c r="L30" s="36">
        <f t="shared" si="1"/>
        <v>42.801200000000001</v>
      </c>
      <c r="M30" s="37">
        <f>SUM('FIG 1'!Q18,'FIG 2'!Q18,'FIG 3'!Q18)</f>
        <v>0</v>
      </c>
      <c r="N30" s="36">
        <f t="shared" si="2"/>
        <v>42.801200000000001</v>
      </c>
    </row>
    <row r="31" spans="1:14" ht="25.5" customHeight="1" x14ac:dyDescent="0.35">
      <c r="A31" s="66">
        <v>18</v>
      </c>
      <c r="B31" s="75" t="s">
        <v>101</v>
      </c>
      <c r="C31" s="74" t="s">
        <v>42</v>
      </c>
      <c r="D31" s="92" t="s">
        <v>37</v>
      </c>
      <c r="E31" s="88">
        <v>1285494</v>
      </c>
      <c r="F31" s="89">
        <v>38329</v>
      </c>
      <c r="G31" s="74"/>
      <c r="H31" s="35">
        <f>'FIG 1'!N19</f>
        <v>6.3467000000000002</v>
      </c>
      <c r="I31" s="35">
        <f>'FIG 2'!N19</f>
        <v>9.1333000000000002</v>
      </c>
      <c r="J31" s="35">
        <f>'FIG 3'!N19</f>
        <v>6.86</v>
      </c>
      <c r="K31" s="36">
        <f t="shared" si="0"/>
        <v>22.34</v>
      </c>
      <c r="L31" s="36">
        <f t="shared" si="1"/>
        <v>39.192999999999998</v>
      </c>
      <c r="M31" s="37">
        <f>SUM('FIG 1'!Q19,'FIG 2'!Q19,'FIG 3'!Q19)</f>
        <v>0</v>
      </c>
      <c r="N31" s="36">
        <f t="shared" si="2"/>
        <v>39.192999999999998</v>
      </c>
    </row>
    <row r="32" spans="1:14" ht="25.5" customHeight="1" x14ac:dyDescent="0.35">
      <c r="A32" s="66">
        <v>19</v>
      </c>
      <c r="B32" s="75" t="s">
        <v>102</v>
      </c>
      <c r="C32" s="74" t="s">
        <v>35</v>
      </c>
      <c r="D32" s="92" t="s">
        <v>36</v>
      </c>
      <c r="E32" s="88">
        <v>856321</v>
      </c>
      <c r="F32" s="89">
        <v>38640</v>
      </c>
      <c r="G32" s="74"/>
      <c r="H32" s="35">
        <f>'FIG 1'!N20</f>
        <v>8.8000000000000007</v>
      </c>
      <c r="I32" s="35">
        <f>'FIG 2'!N20</f>
        <v>10.333299999999999</v>
      </c>
      <c r="J32" s="35">
        <f>'FIG 3'!N20</f>
        <v>10.29</v>
      </c>
      <c r="K32" s="36">
        <f t="shared" si="0"/>
        <v>29.423299999999998</v>
      </c>
      <c r="L32" s="36">
        <f t="shared" si="1"/>
        <v>51.619799999999998</v>
      </c>
      <c r="M32" s="37">
        <f>SUM('FIG 1'!Q20,'FIG 2'!Q20,'FIG 3'!Q20)</f>
        <v>0</v>
      </c>
      <c r="N32" s="36">
        <f t="shared" si="2"/>
        <v>51.619799999999998</v>
      </c>
    </row>
    <row r="33" spans="1:14" ht="25.5" customHeight="1" x14ac:dyDescent="0.35">
      <c r="A33" s="66">
        <v>20</v>
      </c>
      <c r="B33" s="74" t="s">
        <v>103</v>
      </c>
      <c r="C33" s="74" t="s">
        <v>44</v>
      </c>
      <c r="D33" s="92" t="s">
        <v>37</v>
      </c>
      <c r="E33" s="88">
        <v>1157620</v>
      </c>
      <c r="F33" s="89">
        <v>38452</v>
      </c>
      <c r="G33" s="74" t="s">
        <v>56</v>
      </c>
      <c r="H33" s="35">
        <f>'FIG 1'!N21</f>
        <v>9.5466999999999995</v>
      </c>
      <c r="I33" s="35">
        <f>'FIG 2'!N21</f>
        <v>11.066700000000001</v>
      </c>
      <c r="J33" s="35">
        <f>'FIG 3'!N21</f>
        <v>9.66</v>
      </c>
      <c r="K33" s="36">
        <f t="shared" si="0"/>
        <v>30.273399999999999</v>
      </c>
      <c r="L33" s="36">
        <f t="shared" si="1"/>
        <v>53.111199999999997</v>
      </c>
      <c r="M33" s="37">
        <f>SUM('FIG 1'!Q21,'FIG 2'!Q21,'FIG 3'!Q21)</f>
        <v>0</v>
      </c>
      <c r="N33" s="36">
        <f t="shared" si="2"/>
        <v>53.111199999999997</v>
      </c>
    </row>
    <row r="34" spans="1:14" ht="25.5" customHeight="1" x14ac:dyDescent="0.35">
      <c r="A34" s="119">
        <v>21</v>
      </c>
      <c r="B34" s="120" t="s">
        <v>104</v>
      </c>
      <c r="C34" s="120" t="s">
        <v>42</v>
      </c>
      <c r="D34" s="121" t="s">
        <v>37</v>
      </c>
      <c r="E34" s="122">
        <v>866736</v>
      </c>
      <c r="F34" s="123">
        <v>38487</v>
      </c>
      <c r="G34" s="74"/>
      <c r="H34" s="35">
        <f>'FIG 1'!N22</f>
        <v>0</v>
      </c>
      <c r="I34" s="35">
        <f>'FIG 2'!N22</f>
        <v>0</v>
      </c>
      <c r="J34" s="35">
        <f>'FIG 3'!N22</f>
        <v>0</v>
      </c>
      <c r="K34" s="36">
        <f t="shared" si="0"/>
        <v>0</v>
      </c>
      <c r="L34" s="36">
        <f t="shared" si="1"/>
        <v>0</v>
      </c>
      <c r="M34" s="37">
        <f>SUM('FIG 1'!Q22,'FIG 2'!Q22,'FIG 3'!Q22)</f>
        <v>0</v>
      </c>
      <c r="N34" s="36">
        <f t="shared" si="2"/>
        <v>0</v>
      </c>
    </row>
    <row r="35" spans="1:14" ht="25.5" customHeight="1" x14ac:dyDescent="0.35">
      <c r="A35" s="66">
        <v>22</v>
      </c>
      <c r="B35" s="74" t="s">
        <v>105</v>
      </c>
      <c r="C35" s="74" t="s">
        <v>42</v>
      </c>
      <c r="D35" s="92" t="s">
        <v>37</v>
      </c>
      <c r="E35" s="88">
        <v>919910</v>
      </c>
      <c r="F35" s="89">
        <v>38541</v>
      </c>
      <c r="G35" s="74" t="s">
        <v>56</v>
      </c>
      <c r="H35" s="35">
        <f>'FIG 1'!N23</f>
        <v>8.3733000000000004</v>
      </c>
      <c r="I35" s="35">
        <f>'FIG 2'!N23</f>
        <v>10.1333</v>
      </c>
      <c r="J35" s="35">
        <f>'FIG 3'!N23</f>
        <v>10.36</v>
      </c>
      <c r="K35" s="36">
        <f t="shared" si="0"/>
        <v>28.866599999999998</v>
      </c>
      <c r="L35" s="36">
        <f t="shared" si="1"/>
        <v>50.6432</v>
      </c>
      <c r="M35" s="37">
        <f>SUM('FIG 1'!Q23,'FIG 2'!Q23,'FIG 3'!Q23)</f>
        <v>0</v>
      </c>
      <c r="N35" s="36">
        <f t="shared" si="2"/>
        <v>50.6432</v>
      </c>
    </row>
    <row r="36" spans="1:14" ht="25.5" customHeight="1" x14ac:dyDescent="0.35">
      <c r="A36" s="66">
        <v>23</v>
      </c>
      <c r="B36" s="74" t="s">
        <v>106</v>
      </c>
      <c r="C36" s="74" t="s">
        <v>35</v>
      </c>
      <c r="D36" s="92" t="s">
        <v>36</v>
      </c>
      <c r="E36" s="90">
        <v>1118674</v>
      </c>
      <c r="F36" s="89">
        <v>38314</v>
      </c>
      <c r="G36" s="74"/>
      <c r="H36" s="35">
        <f>'FIG 1'!N24</f>
        <v>7.7332999999999998</v>
      </c>
      <c r="I36" s="35">
        <f>'FIG 2'!N24</f>
        <v>10.4</v>
      </c>
      <c r="J36" s="35">
        <f>'FIG 3'!N24</f>
        <v>9.31</v>
      </c>
      <c r="K36" s="36">
        <f t="shared" si="0"/>
        <v>27.443300000000001</v>
      </c>
      <c r="L36" s="36">
        <f t="shared" si="1"/>
        <v>48.146099999999997</v>
      </c>
      <c r="M36" s="37">
        <f>SUM('FIG 1'!Q24,'FIG 2'!Q24,'FIG 3'!Q24)</f>
        <v>0</v>
      </c>
      <c r="N36" s="36">
        <f t="shared" si="2"/>
        <v>48.146099999999997</v>
      </c>
    </row>
    <row r="37" spans="1:14" ht="25.5" customHeight="1" x14ac:dyDescent="0.35">
      <c r="A37" s="66">
        <v>24</v>
      </c>
      <c r="B37" s="74" t="s">
        <v>107</v>
      </c>
      <c r="C37" s="74" t="s">
        <v>35</v>
      </c>
      <c r="D37" s="92" t="s">
        <v>36</v>
      </c>
      <c r="E37" s="88">
        <v>1113104</v>
      </c>
      <c r="F37" s="89">
        <v>38269</v>
      </c>
      <c r="G37" s="74"/>
      <c r="H37" s="35">
        <f>'FIG 1'!N25</f>
        <v>7.5732999999999997</v>
      </c>
      <c r="I37" s="35">
        <f>'FIG 2'!N25</f>
        <v>8.8000000000000007</v>
      </c>
      <c r="J37" s="35">
        <f>'FIG 3'!N25</f>
        <v>7.91</v>
      </c>
      <c r="K37" s="36">
        <f t="shared" si="0"/>
        <v>24.283300000000001</v>
      </c>
      <c r="L37" s="36">
        <f t="shared" si="1"/>
        <v>42.6023</v>
      </c>
      <c r="M37" s="37">
        <f>SUM('FIG 1'!Q25,'FIG 2'!Q25,'FIG 3'!Q25)</f>
        <v>0</v>
      </c>
      <c r="N37" s="36">
        <f t="shared" si="2"/>
        <v>42.6023</v>
      </c>
    </row>
    <row r="38" spans="1:14" ht="25.5" customHeight="1" x14ac:dyDescent="0.35">
      <c r="A38" s="66">
        <v>25</v>
      </c>
      <c r="B38" s="75" t="s">
        <v>108</v>
      </c>
      <c r="C38" s="74" t="s">
        <v>137</v>
      </c>
      <c r="D38" s="92" t="s">
        <v>37</v>
      </c>
      <c r="E38" s="88">
        <v>1183360</v>
      </c>
      <c r="F38" s="89">
        <v>38299</v>
      </c>
      <c r="G38" s="113"/>
      <c r="H38" s="35">
        <f>'FIG 1'!N26</f>
        <v>7.8933</v>
      </c>
      <c r="I38" s="35">
        <f>'FIG 2'!N26</f>
        <v>7.8</v>
      </c>
      <c r="J38" s="35">
        <f>'FIG 3'!N26</f>
        <v>6.79</v>
      </c>
      <c r="K38" s="36">
        <f t="shared" si="0"/>
        <v>22.4833</v>
      </c>
      <c r="L38" s="36">
        <f t="shared" si="1"/>
        <v>39.444400000000002</v>
      </c>
      <c r="M38" s="37">
        <f>SUM('FIG 1'!Q26,'FIG 2'!Q26,'FIG 3'!Q26)</f>
        <v>0</v>
      </c>
      <c r="N38" s="36">
        <f t="shared" si="2"/>
        <v>39.444400000000002</v>
      </c>
    </row>
    <row r="39" spans="1:14" ht="25.5" customHeight="1" x14ac:dyDescent="0.35">
      <c r="A39" s="66">
        <v>26</v>
      </c>
      <c r="B39" s="74" t="s">
        <v>109</v>
      </c>
      <c r="C39" s="74" t="s">
        <v>35</v>
      </c>
      <c r="D39" s="92" t="s">
        <v>36</v>
      </c>
      <c r="E39" s="90">
        <v>980876</v>
      </c>
      <c r="F39" s="89">
        <v>38307</v>
      </c>
      <c r="G39" s="74"/>
      <c r="H39" s="35">
        <f>'FIG 1'!N27</f>
        <v>9.1732999999999993</v>
      </c>
      <c r="I39" s="35">
        <f>'FIG 2'!N27</f>
        <v>10.8667</v>
      </c>
      <c r="J39" s="35">
        <f>'FIG 3'!N27</f>
        <v>10.71</v>
      </c>
      <c r="K39" s="36">
        <f t="shared" si="0"/>
        <v>30.75</v>
      </c>
      <c r="L39" s="36">
        <f t="shared" si="1"/>
        <v>53.947400000000002</v>
      </c>
      <c r="M39" s="37">
        <f>SUM('FIG 1'!Q27,'FIG 2'!Q27,'FIG 3'!Q27)</f>
        <v>0</v>
      </c>
      <c r="N39" s="36">
        <f t="shared" si="2"/>
        <v>53.947400000000002</v>
      </c>
    </row>
    <row r="40" spans="1:14" ht="25.5" customHeight="1" x14ac:dyDescent="0.35">
      <c r="A40" s="66">
        <v>27</v>
      </c>
      <c r="B40" s="74" t="s">
        <v>110</v>
      </c>
      <c r="C40" s="74" t="s">
        <v>38</v>
      </c>
      <c r="D40" s="92" t="s">
        <v>39</v>
      </c>
      <c r="E40" s="88">
        <v>1215466</v>
      </c>
      <c r="F40" s="89">
        <v>38238</v>
      </c>
      <c r="G40" s="74"/>
      <c r="H40" s="35">
        <f>'FIG 1'!N28</f>
        <v>8.1067</v>
      </c>
      <c r="I40" s="35">
        <f>'FIG 2'!N28</f>
        <v>8.0667000000000009</v>
      </c>
      <c r="J40" s="35">
        <f>'FIG 3'!N28</f>
        <v>7.35</v>
      </c>
      <c r="K40" s="36">
        <f t="shared" si="0"/>
        <v>23.523400000000002</v>
      </c>
      <c r="L40" s="36">
        <f t="shared" si="1"/>
        <v>41.269100000000002</v>
      </c>
      <c r="M40" s="37">
        <f>SUM('FIG 1'!Q28,'FIG 2'!Q28,'FIG 3'!Q28)</f>
        <v>0</v>
      </c>
      <c r="N40" s="36">
        <f t="shared" si="2"/>
        <v>41.269100000000002</v>
      </c>
    </row>
    <row r="41" spans="1:14" ht="25.5" customHeight="1" x14ac:dyDescent="0.35">
      <c r="A41" s="66">
        <v>28</v>
      </c>
      <c r="B41" s="75" t="s">
        <v>111</v>
      </c>
      <c r="C41" s="74" t="s">
        <v>45</v>
      </c>
      <c r="D41" s="92" t="s">
        <v>39</v>
      </c>
      <c r="E41" s="88">
        <v>1132897</v>
      </c>
      <c r="F41" s="89">
        <v>38036</v>
      </c>
      <c r="G41" s="74" t="s">
        <v>56</v>
      </c>
      <c r="H41" s="35">
        <f>'FIG 1'!N29</f>
        <v>8.5867000000000004</v>
      </c>
      <c r="I41" s="35">
        <f>'FIG 2'!N29</f>
        <v>10.6</v>
      </c>
      <c r="J41" s="35">
        <f>'FIG 3'!N29</f>
        <v>9.59</v>
      </c>
      <c r="K41" s="36">
        <f t="shared" si="0"/>
        <v>28.776700000000002</v>
      </c>
      <c r="L41" s="36">
        <f t="shared" si="1"/>
        <v>50.485399999999998</v>
      </c>
      <c r="M41" s="37">
        <f>SUM('FIG 1'!Q29,'FIG 2'!Q29,'FIG 3'!Q29)</f>
        <v>0</v>
      </c>
      <c r="N41" s="36">
        <f t="shared" si="2"/>
        <v>50.485399999999998</v>
      </c>
    </row>
    <row r="42" spans="1:14" ht="25.5" customHeight="1" x14ac:dyDescent="0.35">
      <c r="A42" s="66">
        <v>29</v>
      </c>
      <c r="B42" s="74" t="s">
        <v>112</v>
      </c>
      <c r="C42" s="74" t="s">
        <v>41</v>
      </c>
      <c r="D42" s="92" t="s">
        <v>37</v>
      </c>
      <c r="E42" s="90">
        <v>1205773</v>
      </c>
      <c r="F42" s="89">
        <v>38463</v>
      </c>
      <c r="G42" s="74"/>
      <c r="H42" s="35">
        <f>'FIG 1'!N30</f>
        <v>7.8933</v>
      </c>
      <c r="I42" s="35">
        <f>'FIG 2'!N30</f>
        <v>8</v>
      </c>
      <c r="J42" s="35">
        <f>'FIG 3'!N30</f>
        <v>9.31</v>
      </c>
      <c r="K42" s="36">
        <f t="shared" si="0"/>
        <v>25.203299999999999</v>
      </c>
      <c r="L42" s="36">
        <f t="shared" si="1"/>
        <v>44.216299999999997</v>
      </c>
      <c r="M42" s="37">
        <f>SUM('FIG 1'!Q30,'FIG 2'!Q30,'FIG 3'!Q30)</f>
        <v>0</v>
      </c>
      <c r="N42" s="36">
        <f t="shared" si="2"/>
        <v>44.216299999999997</v>
      </c>
    </row>
    <row r="43" spans="1:14" ht="25.5" customHeight="1" x14ac:dyDescent="0.35">
      <c r="A43" s="66">
        <v>30</v>
      </c>
      <c r="B43" s="75" t="s">
        <v>113</v>
      </c>
      <c r="C43" s="74" t="s">
        <v>42</v>
      </c>
      <c r="D43" s="92" t="s">
        <v>37</v>
      </c>
      <c r="E43" s="88">
        <v>1294640</v>
      </c>
      <c r="F43" s="89">
        <v>38224</v>
      </c>
      <c r="G43" s="74"/>
      <c r="H43" s="35">
        <f>'FIG 1'!N31</f>
        <v>7.68</v>
      </c>
      <c r="I43" s="35">
        <f>'FIG 2'!N31</f>
        <v>9.9332999999999991</v>
      </c>
      <c r="J43" s="35">
        <f>'FIG 3'!N31</f>
        <v>8.68</v>
      </c>
      <c r="K43" s="36">
        <f t="shared" si="0"/>
        <v>26.293299999999999</v>
      </c>
      <c r="L43" s="36">
        <f t="shared" si="1"/>
        <v>46.128599999999999</v>
      </c>
      <c r="M43" s="37">
        <f>SUM('FIG 1'!Q31,'FIG 2'!Q31,'FIG 3'!Q31)</f>
        <v>0</v>
      </c>
      <c r="N43" s="36">
        <f t="shared" si="2"/>
        <v>46.128599999999999</v>
      </c>
    </row>
    <row r="44" spans="1:14" ht="25.5" customHeight="1" x14ac:dyDescent="0.35">
      <c r="A44" s="66">
        <v>31</v>
      </c>
      <c r="B44" s="74" t="s">
        <v>114</v>
      </c>
      <c r="C44" s="74" t="s">
        <v>40</v>
      </c>
      <c r="D44" s="92" t="s">
        <v>37</v>
      </c>
      <c r="E44" s="91">
        <v>1250331</v>
      </c>
      <c r="F44" s="89">
        <v>39117</v>
      </c>
      <c r="G44" s="74"/>
      <c r="H44" s="35">
        <f>'FIG 1'!N32</f>
        <v>7.52</v>
      </c>
      <c r="I44" s="35">
        <f>'FIG 2'!N32</f>
        <v>9.1999999999999993</v>
      </c>
      <c r="J44" s="35">
        <f>'FIG 3'!N32</f>
        <v>7.77</v>
      </c>
      <c r="K44" s="36">
        <f t="shared" si="0"/>
        <v>24.49</v>
      </c>
      <c r="L44" s="36">
        <f t="shared" si="1"/>
        <v>42.9649</v>
      </c>
      <c r="M44" s="37">
        <f>SUM('FIG 1'!Q32,'FIG 2'!Q32,'FIG 3'!Q32)</f>
        <v>0</v>
      </c>
      <c r="N44" s="36">
        <f t="shared" si="2"/>
        <v>42.9649</v>
      </c>
    </row>
    <row r="45" spans="1:14" ht="25.5" customHeight="1" x14ac:dyDescent="0.35">
      <c r="A45" s="66">
        <v>32</v>
      </c>
      <c r="B45" s="74" t="s">
        <v>115</v>
      </c>
      <c r="C45" s="74" t="s">
        <v>43</v>
      </c>
      <c r="D45" s="92" t="s">
        <v>37</v>
      </c>
      <c r="E45" s="88">
        <v>1211302</v>
      </c>
      <c r="F45" s="89">
        <v>38222</v>
      </c>
      <c r="G45" s="74"/>
      <c r="H45" s="35">
        <f>'FIG 1'!N33</f>
        <v>8.64</v>
      </c>
      <c r="I45" s="35">
        <f>'FIG 2'!N33</f>
        <v>10</v>
      </c>
      <c r="J45" s="35">
        <f>'FIG 3'!N33</f>
        <v>9.8699999999999992</v>
      </c>
      <c r="K45" s="36">
        <f t="shared" si="0"/>
        <v>28.509999999999998</v>
      </c>
      <c r="L45" s="36">
        <f t="shared" si="1"/>
        <v>50.017499999999998</v>
      </c>
      <c r="M45" s="37">
        <f>SUM('FIG 1'!Q33,'FIG 2'!Q33,'FIG 3'!Q33)</f>
        <v>0</v>
      </c>
      <c r="N45" s="36">
        <f t="shared" si="2"/>
        <v>50.017499999999998</v>
      </c>
    </row>
    <row r="46" spans="1:14" ht="25.5" customHeight="1" x14ac:dyDescent="0.35">
      <c r="A46" s="66">
        <v>33</v>
      </c>
      <c r="B46" s="75" t="s">
        <v>116</v>
      </c>
      <c r="C46" s="74" t="s">
        <v>38</v>
      </c>
      <c r="D46" s="92" t="s">
        <v>39</v>
      </c>
      <c r="E46" s="88">
        <v>1269660</v>
      </c>
      <c r="F46" s="89">
        <v>38095</v>
      </c>
      <c r="G46" s="74"/>
      <c r="H46" s="35">
        <f>'FIG 1'!N34</f>
        <v>7.52</v>
      </c>
      <c r="I46" s="35">
        <f>'FIG 2'!N34</f>
        <v>10.1333</v>
      </c>
      <c r="J46" s="35">
        <f>'FIG 3'!N34</f>
        <v>10.57</v>
      </c>
      <c r="K46" s="36">
        <f t="shared" ref="K46:K77" si="3">SUM(H46:J46)</f>
        <v>28.223300000000002</v>
      </c>
      <c r="L46" s="36">
        <f t="shared" ref="L46:L77" si="4">ROUND((K46/$D$9)*10,4)</f>
        <v>49.514600000000002</v>
      </c>
      <c r="M46" s="37">
        <f>SUM('FIG 1'!Q34,'FIG 2'!Q34,'FIG 3'!Q34)</f>
        <v>0</v>
      </c>
      <c r="N46" s="36">
        <f t="shared" ref="N46:N77" si="5">L46-M46</f>
        <v>49.514600000000002</v>
      </c>
    </row>
    <row r="47" spans="1:14" ht="25.5" customHeight="1" x14ac:dyDescent="0.35">
      <c r="A47" s="66">
        <v>34</v>
      </c>
      <c r="B47" s="74" t="s">
        <v>117</v>
      </c>
      <c r="C47" s="74" t="s">
        <v>41</v>
      </c>
      <c r="D47" s="92" t="s">
        <v>37</v>
      </c>
      <c r="E47" s="88">
        <v>1205775</v>
      </c>
      <c r="F47" s="89">
        <v>38457</v>
      </c>
      <c r="G47" s="74"/>
      <c r="H47" s="35">
        <f>'FIG 1'!N35</f>
        <v>6.24</v>
      </c>
      <c r="I47" s="35">
        <f>'FIG 2'!N35</f>
        <v>7.5332999999999997</v>
      </c>
      <c r="J47" s="35">
        <f>'FIG 3'!N35</f>
        <v>5.46</v>
      </c>
      <c r="K47" s="36">
        <f t="shared" si="3"/>
        <v>19.2333</v>
      </c>
      <c r="L47" s="36">
        <f t="shared" si="4"/>
        <v>33.742600000000003</v>
      </c>
      <c r="M47" s="37">
        <f>SUM('FIG 1'!Q35,'FIG 2'!Q35,'FIG 3'!Q35)</f>
        <v>0</v>
      </c>
      <c r="N47" s="36">
        <f t="shared" si="5"/>
        <v>33.742600000000003</v>
      </c>
    </row>
    <row r="48" spans="1:14" ht="25.5" customHeight="1" x14ac:dyDescent="0.35">
      <c r="A48" s="66">
        <v>35</v>
      </c>
      <c r="B48" s="74" t="s">
        <v>118</v>
      </c>
      <c r="C48" s="74" t="s">
        <v>43</v>
      </c>
      <c r="D48" s="92" t="s">
        <v>37</v>
      </c>
      <c r="E48" s="88">
        <v>1258301</v>
      </c>
      <c r="F48" s="89">
        <v>38276</v>
      </c>
      <c r="G48" s="74"/>
      <c r="H48" s="35">
        <f>'FIG 1'!N36</f>
        <v>7.84</v>
      </c>
      <c r="I48" s="35">
        <f>'FIG 2'!N36</f>
        <v>10.1333</v>
      </c>
      <c r="J48" s="35">
        <f>'FIG 3'!N36</f>
        <v>10.29</v>
      </c>
      <c r="K48" s="36">
        <f t="shared" si="3"/>
        <v>28.263300000000001</v>
      </c>
      <c r="L48" s="36">
        <f t="shared" si="4"/>
        <v>49.584699999999998</v>
      </c>
      <c r="M48" s="37">
        <f>SUM('FIG 1'!Q36,'FIG 2'!Q36,'FIG 3'!Q36)</f>
        <v>0</v>
      </c>
      <c r="N48" s="36">
        <f t="shared" si="5"/>
        <v>49.584699999999998</v>
      </c>
    </row>
    <row r="49" spans="1:14" ht="25.5" customHeight="1" x14ac:dyDescent="0.35">
      <c r="A49" s="66">
        <v>36</v>
      </c>
      <c r="B49" s="74" t="s">
        <v>119</v>
      </c>
      <c r="C49" s="74" t="s">
        <v>42</v>
      </c>
      <c r="D49" s="92" t="s">
        <v>37</v>
      </c>
      <c r="E49" s="90">
        <v>1227551</v>
      </c>
      <c r="F49" s="89">
        <v>38698</v>
      </c>
      <c r="G49" s="74"/>
      <c r="H49" s="35">
        <f>'FIG 1'!N37</f>
        <v>8.3733000000000004</v>
      </c>
      <c r="I49" s="35">
        <f>'FIG 2'!N37</f>
        <v>6.6666999999999996</v>
      </c>
      <c r="J49" s="35">
        <f>'FIG 3'!N37</f>
        <v>8.4700000000000006</v>
      </c>
      <c r="K49" s="36">
        <f t="shared" si="3"/>
        <v>23.509999999999998</v>
      </c>
      <c r="L49" s="36">
        <f t="shared" si="4"/>
        <v>41.245600000000003</v>
      </c>
      <c r="M49" s="37">
        <f>SUM('FIG 1'!Q37,'FIG 2'!Q37,'FIG 3'!Q37)</f>
        <v>0</v>
      </c>
      <c r="N49" s="36">
        <f t="shared" si="5"/>
        <v>41.245600000000003</v>
      </c>
    </row>
    <row r="50" spans="1:14" ht="25.5" customHeight="1" x14ac:dyDescent="0.35">
      <c r="A50" s="66">
        <v>37</v>
      </c>
      <c r="B50" s="75" t="s">
        <v>120</v>
      </c>
      <c r="C50" s="74" t="s">
        <v>35</v>
      </c>
      <c r="D50" s="92" t="s">
        <v>36</v>
      </c>
      <c r="E50" s="88">
        <v>1113103</v>
      </c>
      <c r="F50" s="89">
        <v>38476</v>
      </c>
      <c r="G50" s="74"/>
      <c r="H50" s="35">
        <f>'FIG 1'!N38</f>
        <v>9.4932999999999996</v>
      </c>
      <c r="I50" s="35">
        <f>'FIG 2'!N38</f>
        <v>11.666700000000001</v>
      </c>
      <c r="J50" s="35">
        <f>'FIG 3'!N38</f>
        <v>11.2</v>
      </c>
      <c r="K50" s="36">
        <f t="shared" si="3"/>
        <v>32.36</v>
      </c>
      <c r="L50" s="36">
        <f t="shared" si="4"/>
        <v>56.771900000000002</v>
      </c>
      <c r="M50" s="37">
        <f>SUM('FIG 1'!Q38,'FIG 2'!Q38,'FIG 3'!Q38)</f>
        <v>0</v>
      </c>
      <c r="N50" s="36">
        <f t="shared" si="5"/>
        <v>56.771900000000002</v>
      </c>
    </row>
    <row r="51" spans="1:14" ht="25.5" customHeight="1" x14ac:dyDescent="0.35">
      <c r="A51" s="66">
        <v>38</v>
      </c>
      <c r="B51" s="74" t="s">
        <v>121</v>
      </c>
      <c r="C51" s="74" t="s">
        <v>42</v>
      </c>
      <c r="D51" s="92" t="s">
        <v>37</v>
      </c>
      <c r="E51" s="88">
        <v>1178015</v>
      </c>
      <c r="F51" s="89">
        <v>38046</v>
      </c>
      <c r="G51" s="74" t="s">
        <v>56</v>
      </c>
      <c r="H51" s="35">
        <f>'FIG 1'!N39</f>
        <v>9.44</v>
      </c>
      <c r="I51" s="35">
        <f>'FIG 2'!N39</f>
        <v>11.7333</v>
      </c>
      <c r="J51" s="35">
        <f>'FIG 3'!N39</f>
        <v>10.57</v>
      </c>
      <c r="K51" s="36">
        <f t="shared" si="3"/>
        <v>31.743299999999998</v>
      </c>
      <c r="L51" s="36">
        <f t="shared" si="4"/>
        <v>55.69</v>
      </c>
      <c r="M51" s="37">
        <f>SUM('FIG 1'!Q39,'FIG 2'!Q39,'FIG 3'!Q39)</f>
        <v>0</v>
      </c>
      <c r="N51" s="36">
        <f t="shared" si="5"/>
        <v>55.69</v>
      </c>
    </row>
    <row r="52" spans="1:14" ht="25.5" customHeight="1" x14ac:dyDescent="0.35">
      <c r="A52" s="66">
        <v>39</v>
      </c>
      <c r="B52" s="75" t="s">
        <v>122</v>
      </c>
      <c r="C52" s="74" t="s">
        <v>35</v>
      </c>
      <c r="D52" s="92" t="s">
        <v>36</v>
      </c>
      <c r="E52" s="88">
        <v>1118679</v>
      </c>
      <c r="F52" s="89">
        <v>38588</v>
      </c>
      <c r="G52" s="74"/>
      <c r="H52" s="35">
        <f>'FIG 1'!N40</f>
        <v>7.52</v>
      </c>
      <c r="I52" s="35">
        <f>'FIG 2'!N40</f>
        <v>9.9332999999999991</v>
      </c>
      <c r="J52" s="35">
        <f>'FIG 3'!N40</f>
        <v>7.98</v>
      </c>
      <c r="K52" s="36">
        <f t="shared" si="3"/>
        <v>25.433299999999999</v>
      </c>
      <c r="L52" s="36">
        <f t="shared" si="4"/>
        <v>44.619799999999998</v>
      </c>
      <c r="M52" s="37">
        <f>SUM('FIG 1'!Q40,'FIG 2'!Q40,'FIG 3'!Q40)</f>
        <v>0</v>
      </c>
      <c r="N52" s="36">
        <f t="shared" si="5"/>
        <v>44.619799999999998</v>
      </c>
    </row>
    <row r="53" spans="1:14" ht="25.5" customHeight="1" x14ac:dyDescent="0.35">
      <c r="A53" s="66">
        <v>40</v>
      </c>
      <c r="B53" s="74" t="s">
        <v>123</v>
      </c>
      <c r="C53" s="74" t="s">
        <v>38</v>
      </c>
      <c r="D53" s="92" t="s">
        <v>39</v>
      </c>
      <c r="E53" s="90">
        <v>964028</v>
      </c>
      <c r="F53" s="89">
        <v>38076</v>
      </c>
      <c r="G53" s="74"/>
      <c r="H53" s="35">
        <f>'FIG 1'!N41</f>
        <v>7.7866999999999997</v>
      </c>
      <c r="I53" s="35">
        <f>'FIG 2'!N41</f>
        <v>9.6</v>
      </c>
      <c r="J53" s="35">
        <f>'FIG 3'!N41</f>
        <v>8.0500000000000007</v>
      </c>
      <c r="K53" s="36">
        <f t="shared" si="3"/>
        <v>25.436699999999998</v>
      </c>
      <c r="L53" s="36">
        <f t="shared" si="4"/>
        <v>44.625799999999998</v>
      </c>
      <c r="M53" s="37">
        <f>SUM('FIG 1'!Q41,'FIG 2'!Q41,'FIG 3'!Q41)</f>
        <v>0</v>
      </c>
      <c r="N53" s="36">
        <f t="shared" si="5"/>
        <v>44.625799999999998</v>
      </c>
    </row>
    <row r="54" spans="1:14" ht="25.5" customHeight="1" x14ac:dyDescent="0.35">
      <c r="A54" s="66">
        <v>41</v>
      </c>
      <c r="B54" s="75" t="s">
        <v>124</v>
      </c>
      <c r="C54" s="74" t="s">
        <v>42</v>
      </c>
      <c r="D54" s="92" t="s">
        <v>37</v>
      </c>
      <c r="E54" s="88">
        <v>1204958</v>
      </c>
      <c r="F54" s="89">
        <v>38527</v>
      </c>
      <c r="G54" s="74"/>
      <c r="H54" s="35">
        <f>'FIG 1'!N42</f>
        <v>6.3467000000000002</v>
      </c>
      <c r="I54" s="35">
        <f>'FIG 2'!N42</f>
        <v>9.2667000000000002</v>
      </c>
      <c r="J54" s="35">
        <f>'FIG 3'!N42</f>
        <v>8.0500000000000007</v>
      </c>
      <c r="K54" s="36">
        <f t="shared" si="3"/>
        <v>23.663400000000003</v>
      </c>
      <c r="L54" s="36">
        <f t="shared" si="4"/>
        <v>41.514699999999998</v>
      </c>
      <c r="M54" s="37">
        <f>SUM('FIG 1'!Q42,'FIG 2'!Q42,'FIG 3'!Q42)</f>
        <v>0</v>
      </c>
      <c r="N54" s="36">
        <f t="shared" si="5"/>
        <v>41.514699999999998</v>
      </c>
    </row>
    <row r="55" spans="1:14" ht="25.5" customHeight="1" x14ac:dyDescent="0.35">
      <c r="A55" s="66">
        <v>42</v>
      </c>
      <c r="B55" s="74" t="s">
        <v>125</v>
      </c>
      <c r="C55" s="74" t="s">
        <v>45</v>
      </c>
      <c r="D55" s="92" t="s">
        <v>39</v>
      </c>
      <c r="E55" s="88">
        <v>1220616</v>
      </c>
      <c r="F55" s="89">
        <v>38562</v>
      </c>
      <c r="G55" s="74" t="s">
        <v>56</v>
      </c>
      <c r="H55" s="35">
        <f>'FIG 1'!N43</f>
        <v>8.48</v>
      </c>
      <c r="I55" s="35">
        <f>'FIG 2'!N43</f>
        <v>9.4666999999999994</v>
      </c>
      <c r="J55" s="35">
        <f>'FIG 3'!N43</f>
        <v>9.8699999999999992</v>
      </c>
      <c r="K55" s="36">
        <f t="shared" si="3"/>
        <v>27.816699999999997</v>
      </c>
      <c r="L55" s="36">
        <f t="shared" si="4"/>
        <v>48.801200000000001</v>
      </c>
      <c r="M55" s="37">
        <f>SUM('FIG 1'!Q43,'FIG 2'!Q43,'FIG 3'!Q43)</f>
        <v>0</v>
      </c>
      <c r="N55" s="36">
        <f t="shared" si="5"/>
        <v>48.801200000000001</v>
      </c>
    </row>
    <row r="56" spans="1:14" ht="25.5" customHeight="1" x14ac:dyDescent="0.35">
      <c r="A56" s="66">
        <v>43</v>
      </c>
      <c r="B56" s="74" t="s">
        <v>126</v>
      </c>
      <c r="C56" s="74" t="s">
        <v>41</v>
      </c>
      <c r="D56" s="92" t="s">
        <v>37</v>
      </c>
      <c r="E56" s="88">
        <v>1205771</v>
      </c>
      <c r="F56" s="89">
        <v>38023</v>
      </c>
      <c r="G56" s="74"/>
      <c r="H56" s="35">
        <f>'FIG 1'!N44</f>
        <v>7.04</v>
      </c>
      <c r="I56" s="35">
        <f>'FIG 2'!N44</f>
        <v>10.4</v>
      </c>
      <c r="J56" s="35">
        <f>'FIG 3'!N44</f>
        <v>8.33</v>
      </c>
      <c r="K56" s="36">
        <f t="shared" si="3"/>
        <v>25.770000000000003</v>
      </c>
      <c r="L56" s="36">
        <f t="shared" si="4"/>
        <v>45.210500000000003</v>
      </c>
      <c r="M56" s="37">
        <f>SUM('FIG 1'!Q44,'FIG 2'!Q44,'FIG 3'!Q44)</f>
        <v>0</v>
      </c>
      <c r="N56" s="36">
        <f t="shared" si="5"/>
        <v>45.210500000000003</v>
      </c>
    </row>
    <row r="57" spans="1:14" ht="25.5" customHeight="1" x14ac:dyDescent="0.35">
      <c r="A57" s="66">
        <v>44</v>
      </c>
      <c r="B57" s="74" t="s">
        <v>127</v>
      </c>
      <c r="C57" s="74" t="s">
        <v>42</v>
      </c>
      <c r="D57" s="92" t="s">
        <v>37</v>
      </c>
      <c r="E57" s="90">
        <v>1234566</v>
      </c>
      <c r="F57" s="89">
        <v>39155</v>
      </c>
      <c r="G57" s="74"/>
      <c r="H57" s="35">
        <f>'FIG 1'!N45</f>
        <v>8.0533000000000001</v>
      </c>
      <c r="I57" s="35">
        <f>'FIG 2'!N45</f>
        <v>8.8666999999999998</v>
      </c>
      <c r="J57" s="35">
        <f>'FIG 3'!N45</f>
        <v>10.01</v>
      </c>
      <c r="K57" s="36">
        <f t="shared" si="3"/>
        <v>26.93</v>
      </c>
      <c r="L57" s="36">
        <f t="shared" si="4"/>
        <v>47.245600000000003</v>
      </c>
      <c r="M57" s="37">
        <f>SUM('FIG 1'!Q45,'FIG 2'!Q45,'FIG 3'!Q45)</f>
        <v>0</v>
      </c>
      <c r="N57" s="36">
        <f t="shared" si="5"/>
        <v>47.245600000000003</v>
      </c>
    </row>
    <row r="58" spans="1:14" ht="25.5" customHeight="1" x14ac:dyDescent="0.35">
      <c r="A58" s="66">
        <v>45</v>
      </c>
      <c r="B58" s="74" t="s">
        <v>128</v>
      </c>
      <c r="C58" s="74" t="s">
        <v>35</v>
      </c>
      <c r="D58" s="92" t="s">
        <v>36</v>
      </c>
      <c r="E58" s="88">
        <v>939848</v>
      </c>
      <c r="F58" s="89">
        <v>38387</v>
      </c>
      <c r="G58" s="74"/>
      <c r="H58" s="35">
        <f>'FIG 1'!N46</f>
        <v>8.32</v>
      </c>
      <c r="I58" s="35">
        <f>'FIG 2'!N46</f>
        <v>10.066700000000001</v>
      </c>
      <c r="J58" s="35">
        <f>'FIG 3'!N46</f>
        <v>9.4499999999999993</v>
      </c>
      <c r="K58" s="36">
        <f t="shared" si="3"/>
        <v>27.8367</v>
      </c>
      <c r="L58" s="36">
        <f t="shared" si="4"/>
        <v>48.836300000000001</v>
      </c>
      <c r="M58" s="37">
        <f>SUM('FIG 1'!Q46,'FIG 2'!Q46,'FIG 3'!Q46)</f>
        <v>0</v>
      </c>
      <c r="N58" s="36">
        <f t="shared" si="5"/>
        <v>48.836300000000001</v>
      </c>
    </row>
    <row r="59" spans="1:14" ht="25.5" customHeight="1" x14ac:dyDescent="0.35">
      <c r="A59" s="66">
        <v>46</v>
      </c>
      <c r="B59" s="74" t="s">
        <v>129</v>
      </c>
      <c r="C59" s="74" t="s">
        <v>38</v>
      </c>
      <c r="D59" s="92" t="s">
        <v>39</v>
      </c>
      <c r="E59" s="88">
        <v>1234759</v>
      </c>
      <c r="F59" s="89">
        <v>38324</v>
      </c>
      <c r="G59" s="74" t="s">
        <v>56</v>
      </c>
      <c r="H59" s="35">
        <f>'FIG 1'!N47</f>
        <v>8.5333000000000006</v>
      </c>
      <c r="I59" s="35">
        <f>'FIG 2'!N47</f>
        <v>11.466699999999999</v>
      </c>
      <c r="J59" s="35">
        <f>'FIG 3'!N47</f>
        <v>10.99</v>
      </c>
      <c r="K59" s="36">
        <f t="shared" si="3"/>
        <v>30.990000000000002</v>
      </c>
      <c r="L59" s="36">
        <f t="shared" si="4"/>
        <v>54.368400000000001</v>
      </c>
      <c r="M59" s="37">
        <f>SUM('FIG 1'!Q47,'FIG 2'!Q47,'FIG 3'!Q47)</f>
        <v>0</v>
      </c>
      <c r="N59" s="36">
        <f t="shared" si="5"/>
        <v>54.368400000000001</v>
      </c>
    </row>
    <row r="60" spans="1:14" ht="25.5" customHeight="1" x14ac:dyDescent="0.35">
      <c r="A60" s="66">
        <v>47</v>
      </c>
      <c r="B60" s="75" t="s">
        <v>130</v>
      </c>
      <c r="C60" s="74" t="s">
        <v>40</v>
      </c>
      <c r="D60" s="92" t="s">
        <v>37</v>
      </c>
      <c r="E60" s="88">
        <v>939899</v>
      </c>
      <c r="F60" s="89">
        <v>38398</v>
      </c>
      <c r="G60" s="74"/>
      <c r="H60" s="35">
        <f>'FIG 1'!N48</f>
        <v>8.2667000000000002</v>
      </c>
      <c r="I60" s="35">
        <f>'FIG 2'!N48</f>
        <v>9.8000000000000007</v>
      </c>
      <c r="J60" s="35">
        <f>'FIG 3'!N48</f>
        <v>8.4700000000000006</v>
      </c>
      <c r="K60" s="36">
        <f t="shared" si="3"/>
        <v>26.536700000000003</v>
      </c>
      <c r="L60" s="36">
        <f t="shared" si="4"/>
        <v>46.555599999999998</v>
      </c>
      <c r="M60" s="37">
        <f>SUM('FIG 1'!Q48,'FIG 2'!Q48,'FIG 3'!Q48)</f>
        <v>0</v>
      </c>
      <c r="N60" s="36">
        <f t="shared" si="5"/>
        <v>46.555599999999998</v>
      </c>
    </row>
    <row r="61" spans="1:14" ht="25.5" customHeight="1" x14ac:dyDescent="0.35">
      <c r="A61" s="66">
        <v>48</v>
      </c>
      <c r="B61" s="74" t="s">
        <v>131</v>
      </c>
      <c r="C61" s="74" t="s">
        <v>38</v>
      </c>
      <c r="D61" s="92" t="s">
        <v>39</v>
      </c>
      <c r="E61" s="88">
        <v>964043</v>
      </c>
      <c r="F61" s="89">
        <v>38195</v>
      </c>
      <c r="G61" s="74"/>
      <c r="H61" s="35">
        <f>'FIG 1'!N49</f>
        <v>7.84</v>
      </c>
      <c r="I61" s="35">
        <f>'FIG 2'!N49</f>
        <v>10.7333</v>
      </c>
      <c r="J61" s="35">
        <f>'FIG 3'!N49</f>
        <v>10.5</v>
      </c>
      <c r="K61" s="36">
        <f t="shared" si="3"/>
        <v>29.0733</v>
      </c>
      <c r="L61" s="36">
        <f t="shared" si="4"/>
        <v>51.005800000000001</v>
      </c>
      <c r="M61" s="37">
        <f>SUM('FIG 1'!Q49,'FIG 2'!Q49,'FIG 3'!Q49)</f>
        <v>0</v>
      </c>
      <c r="N61" s="36">
        <f t="shared" si="5"/>
        <v>51.005800000000001</v>
      </c>
    </row>
    <row r="62" spans="1:14" ht="25.5" customHeight="1" x14ac:dyDescent="0.35">
      <c r="A62" s="66">
        <v>49</v>
      </c>
      <c r="B62" s="74" t="s">
        <v>132</v>
      </c>
      <c r="C62" s="74" t="s">
        <v>40</v>
      </c>
      <c r="D62" s="92" t="s">
        <v>37</v>
      </c>
      <c r="E62" s="88">
        <v>1250325</v>
      </c>
      <c r="F62" s="89">
        <v>38755</v>
      </c>
      <c r="G62" s="74"/>
      <c r="H62" s="35">
        <f>'FIG 1'!N50</f>
        <v>6.24</v>
      </c>
      <c r="I62" s="35">
        <f>'FIG 2'!N50</f>
        <v>7.6666999999999996</v>
      </c>
      <c r="J62" s="35">
        <f>'FIG 3'!N50</f>
        <v>8.26</v>
      </c>
      <c r="K62" s="36">
        <f t="shared" si="3"/>
        <v>22.166699999999999</v>
      </c>
      <c r="L62" s="36">
        <f t="shared" si="4"/>
        <v>38.8889</v>
      </c>
      <c r="M62" s="37">
        <f>SUM('FIG 1'!Q50,'FIG 2'!Q50,'FIG 3'!Q50)</f>
        <v>0</v>
      </c>
      <c r="N62" s="36">
        <f t="shared" si="5"/>
        <v>38.8889</v>
      </c>
    </row>
    <row r="63" spans="1:14" ht="25.5" customHeight="1" x14ac:dyDescent="0.35">
      <c r="A63" s="66">
        <v>50</v>
      </c>
      <c r="B63" s="75" t="s">
        <v>133</v>
      </c>
      <c r="C63" s="74" t="s">
        <v>42</v>
      </c>
      <c r="D63" s="92" t="s">
        <v>37</v>
      </c>
      <c r="E63" s="88">
        <v>1309322</v>
      </c>
      <c r="F63" s="89">
        <v>38240</v>
      </c>
      <c r="G63" s="74"/>
      <c r="H63" s="35">
        <f>'FIG 1'!N51</f>
        <v>8.32</v>
      </c>
      <c r="I63" s="35">
        <f>'FIG 2'!N51</f>
        <v>10.4</v>
      </c>
      <c r="J63" s="35">
        <f>'FIG 3'!N51</f>
        <v>9.31</v>
      </c>
      <c r="K63" s="36">
        <f t="shared" si="3"/>
        <v>28.03</v>
      </c>
      <c r="L63" s="36">
        <f t="shared" si="4"/>
        <v>49.175400000000003</v>
      </c>
      <c r="M63" s="37">
        <f>SUM('FIG 1'!Q51,'FIG 2'!Q51,'FIG 3'!Q51)</f>
        <v>0</v>
      </c>
      <c r="N63" s="36">
        <f t="shared" si="5"/>
        <v>49.175400000000003</v>
      </c>
    </row>
    <row r="64" spans="1:14" ht="25.5" customHeight="1" x14ac:dyDescent="0.35">
      <c r="A64" s="66">
        <v>51</v>
      </c>
      <c r="B64" s="75" t="s">
        <v>134</v>
      </c>
      <c r="C64" s="74" t="s">
        <v>137</v>
      </c>
      <c r="D64" s="92" t="s">
        <v>37</v>
      </c>
      <c r="E64" s="88">
        <v>1231995</v>
      </c>
      <c r="F64" s="89">
        <v>38451</v>
      </c>
      <c r="G64" s="113"/>
      <c r="H64" s="35">
        <f>'FIG 1'!N52</f>
        <v>8.1067</v>
      </c>
      <c r="I64" s="35">
        <f>'FIG 2'!N52</f>
        <v>9</v>
      </c>
      <c r="J64" s="35">
        <f>'FIG 3'!N52</f>
        <v>8.89</v>
      </c>
      <c r="K64" s="36">
        <f t="shared" si="3"/>
        <v>25.996700000000001</v>
      </c>
      <c r="L64" s="36">
        <f t="shared" si="4"/>
        <v>45.608199999999997</v>
      </c>
      <c r="M64" s="37">
        <f>SUM('FIG 1'!Q52,'FIG 2'!Q52,'FIG 3'!Q52)</f>
        <v>0</v>
      </c>
      <c r="N64" s="36">
        <f t="shared" si="5"/>
        <v>45.608199999999997</v>
      </c>
    </row>
    <row r="65" spans="1:14" ht="25.5" customHeight="1" x14ac:dyDescent="0.35">
      <c r="A65" s="66">
        <v>52</v>
      </c>
      <c r="B65" s="74" t="s">
        <v>135</v>
      </c>
      <c r="C65" s="74" t="s">
        <v>38</v>
      </c>
      <c r="D65" s="92" t="s">
        <v>39</v>
      </c>
      <c r="E65" s="88">
        <v>1226667</v>
      </c>
      <c r="F65" s="89">
        <v>38451</v>
      </c>
      <c r="G65" s="74"/>
      <c r="H65" s="35">
        <f>'FIG 1'!N53</f>
        <v>6.7732999999999999</v>
      </c>
      <c r="I65" s="35">
        <f>'FIG 2'!N53</f>
        <v>9.0667000000000009</v>
      </c>
      <c r="J65" s="35">
        <f>'FIG 3'!N53</f>
        <v>10.01</v>
      </c>
      <c r="K65" s="36">
        <f t="shared" si="3"/>
        <v>25.85</v>
      </c>
      <c r="L65" s="36">
        <f t="shared" si="4"/>
        <v>45.350900000000003</v>
      </c>
      <c r="M65" s="37">
        <f>SUM('FIG 1'!Q53,'FIG 2'!Q53,'FIG 3'!Q53)</f>
        <v>0</v>
      </c>
      <c r="N65" s="36">
        <f t="shared" si="5"/>
        <v>45.350900000000003</v>
      </c>
    </row>
    <row r="66" spans="1:14" ht="25.5" customHeight="1" x14ac:dyDescent="0.35">
      <c r="A66" s="66">
        <v>53</v>
      </c>
      <c r="B66" s="74" t="s">
        <v>136</v>
      </c>
      <c r="C66" s="74" t="s">
        <v>38</v>
      </c>
      <c r="D66" s="92" t="s">
        <v>39</v>
      </c>
      <c r="E66" s="88">
        <v>1269657</v>
      </c>
      <c r="F66" s="89">
        <v>38419</v>
      </c>
      <c r="G66" s="74"/>
      <c r="H66" s="35">
        <f>'FIG 1'!N54</f>
        <v>7.3067000000000002</v>
      </c>
      <c r="I66" s="35">
        <f>'FIG 2'!N54</f>
        <v>7.5332999999999997</v>
      </c>
      <c r="J66" s="35">
        <f>'FIG 3'!N54</f>
        <v>7.84</v>
      </c>
      <c r="K66" s="36">
        <f t="shared" si="3"/>
        <v>22.68</v>
      </c>
      <c r="L66" s="36">
        <f t="shared" si="4"/>
        <v>39.789499999999997</v>
      </c>
      <c r="M66" s="37">
        <f>SUM('FIG 1'!Q54,'FIG 2'!Q54,'FIG 3'!Q54)</f>
        <v>0</v>
      </c>
      <c r="N66" s="36">
        <f t="shared" si="5"/>
        <v>39.789499999999997</v>
      </c>
    </row>
    <row r="67" spans="1:14" ht="25.5" customHeight="1" x14ac:dyDescent="0.35">
      <c r="A67" s="66">
        <v>54</v>
      </c>
      <c r="B67" s="74"/>
      <c r="C67" s="74"/>
      <c r="D67" s="92"/>
      <c r="E67" s="88"/>
      <c r="F67" s="89"/>
      <c r="G67" s="88"/>
      <c r="H67" s="35">
        <f>'FIG 1'!N55</f>
        <v>0</v>
      </c>
      <c r="I67" s="35">
        <f>'FIG 2'!N55</f>
        <v>0</v>
      </c>
      <c r="J67" s="35">
        <f>'FIG 3'!N55</f>
        <v>0</v>
      </c>
      <c r="K67" s="36">
        <f t="shared" si="3"/>
        <v>0</v>
      </c>
      <c r="L67" s="36">
        <f t="shared" si="4"/>
        <v>0</v>
      </c>
      <c r="M67" s="37">
        <f>SUM('FIG 1'!Q55,'FIG 2'!Q55,'FIG 3'!Q55)</f>
        <v>0</v>
      </c>
      <c r="N67" s="36">
        <f t="shared" si="5"/>
        <v>0</v>
      </c>
    </row>
    <row r="68" spans="1:14" ht="25.5" customHeight="1" x14ac:dyDescent="0.35">
      <c r="A68" s="66">
        <v>55</v>
      </c>
      <c r="B68" s="74"/>
      <c r="C68" s="74"/>
      <c r="D68" s="92"/>
      <c r="E68" s="88"/>
      <c r="F68" s="89"/>
      <c r="G68" s="88"/>
      <c r="H68" s="35">
        <f>'FIG 1'!N56</f>
        <v>0</v>
      </c>
      <c r="I68" s="35">
        <f>'FIG 2'!N56</f>
        <v>0</v>
      </c>
      <c r="J68" s="35">
        <f>'FIG 3'!N56</f>
        <v>0</v>
      </c>
      <c r="K68" s="36">
        <f t="shared" si="3"/>
        <v>0</v>
      </c>
      <c r="L68" s="36">
        <f t="shared" si="4"/>
        <v>0</v>
      </c>
      <c r="M68" s="37">
        <f>SUM('FIG 1'!Q56,'FIG 2'!Q56,'FIG 3'!Q56)</f>
        <v>0</v>
      </c>
      <c r="N68" s="36">
        <f t="shared" si="5"/>
        <v>0</v>
      </c>
    </row>
    <row r="69" spans="1:14" ht="25.5" customHeight="1" x14ac:dyDescent="0.35">
      <c r="A69" s="66">
        <v>56</v>
      </c>
      <c r="B69" s="75"/>
      <c r="C69" s="74"/>
      <c r="D69" s="92"/>
      <c r="E69" s="88"/>
      <c r="F69" s="89"/>
      <c r="G69" s="88"/>
      <c r="H69" s="35">
        <f>'FIG 1'!N57</f>
        <v>0</v>
      </c>
      <c r="I69" s="35">
        <f>'FIG 2'!N57</f>
        <v>0</v>
      </c>
      <c r="J69" s="35">
        <f>'FIG 3'!N57</f>
        <v>0</v>
      </c>
      <c r="K69" s="36">
        <f t="shared" si="3"/>
        <v>0</v>
      </c>
      <c r="L69" s="36">
        <f t="shared" si="4"/>
        <v>0</v>
      </c>
      <c r="M69" s="37">
        <f>SUM('FIG 1'!Q57,'FIG 2'!Q57,'FIG 3'!Q57)</f>
        <v>0</v>
      </c>
      <c r="N69" s="36">
        <f t="shared" si="5"/>
        <v>0</v>
      </c>
    </row>
    <row r="70" spans="1:14" ht="25.5" customHeight="1" x14ac:dyDescent="0.35">
      <c r="A70" s="66">
        <v>57</v>
      </c>
      <c r="B70" s="69"/>
      <c r="C70" s="69"/>
      <c r="D70" s="69"/>
      <c r="E70" s="70"/>
      <c r="F70" s="71"/>
      <c r="G70" s="69"/>
      <c r="H70" s="35">
        <f>'FIG 1'!N58</f>
        <v>0</v>
      </c>
      <c r="I70" s="35">
        <f>'FIG 2'!N58</f>
        <v>0</v>
      </c>
      <c r="J70" s="35">
        <f>'FIG 3'!N58</f>
        <v>0</v>
      </c>
      <c r="K70" s="36">
        <f t="shared" si="3"/>
        <v>0</v>
      </c>
      <c r="L70" s="36">
        <f t="shared" si="4"/>
        <v>0</v>
      </c>
      <c r="M70" s="37">
        <f>SUM('FIG 1'!Q58,'FIG 2'!Q58,'FIG 3'!Q58)</f>
        <v>0</v>
      </c>
      <c r="N70" s="36">
        <f t="shared" si="5"/>
        <v>0</v>
      </c>
    </row>
    <row r="71" spans="1:14" ht="25.5" customHeight="1" x14ac:dyDescent="0.35">
      <c r="A71" s="60">
        <v>58</v>
      </c>
      <c r="B71" s="69"/>
      <c r="C71" s="69"/>
      <c r="D71" s="69"/>
      <c r="E71" s="70"/>
      <c r="F71" s="71"/>
      <c r="G71" s="69"/>
      <c r="H71" s="35">
        <f>'FIG 1'!N59</f>
        <v>0</v>
      </c>
      <c r="I71" s="35">
        <f>'FIG 2'!N59</f>
        <v>0</v>
      </c>
      <c r="J71" s="35">
        <f>'FIG 3'!N59</f>
        <v>0</v>
      </c>
      <c r="K71" s="36">
        <f t="shared" si="3"/>
        <v>0</v>
      </c>
      <c r="L71" s="36">
        <f t="shared" si="4"/>
        <v>0</v>
      </c>
      <c r="M71" s="37">
        <f>SUM('FIG 1'!Q59,'FIG 2'!Q59,'FIG 3'!Q59)</f>
        <v>0</v>
      </c>
      <c r="N71" s="36">
        <f t="shared" si="5"/>
        <v>0</v>
      </c>
    </row>
    <row r="72" spans="1:14" ht="25.5" customHeight="1" x14ac:dyDescent="0.35">
      <c r="A72" s="60">
        <v>59</v>
      </c>
      <c r="B72" s="69"/>
      <c r="C72" s="69"/>
      <c r="D72" s="69"/>
      <c r="E72" s="70"/>
      <c r="F72" s="71"/>
      <c r="G72" s="69"/>
      <c r="H72" s="35">
        <f>'FIG 1'!N60</f>
        <v>0</v>
      </c>
      <c r="I72" s="35">
        <f>'FIG 2'!N60</f>
        <v>0</v>
      </c>
      <c r="J72" s="35">
        <f>'FIG 3'!N60</f>
        <v>0</v>
      </c>
      <c r="K72" s="36">
        <f t="shared" si="3"/>
        <v>0</v>
      </c>
      <c r="L72" s="36">
        <f t="shared" si="4"/>
        <v>0</v>
      </c>
      <c r="M72" s="37">
        <f>SUM('FIG 1'!Q60,'FIG 2'!Q60,'FIG 3'!Q60)</f>
        <v>0</v>
      </c>
      <c r="N72" s="36">
        <f t="shared" si="5"/>
        <v>0</v>
      </c>
    </row>
    <row r="73" spans="1:14" ht="25.5" customHeight="1" x14ac:dyDescent="0.35">
      <c r="A73" s="60">
        <v>60</v>
      </c>
      <c r="B73" s="69"/>
      <c r="C73" s="69"/>
      <c r="D73" s="69"/>
      <c r="E73" s="70"/>
      <c r="F73" s="71"/>
      <c r="G73" s="69"/>
      <c r="H73" s="35">
        <f>'FIG 1'!N61</f>
        <v>0</v>
      </c>
      <c r="I73" s="35">
        <f>'FIG 2'!N61</f>
        <v>0</v>
      </c>
      <c r="J73" s="35">
        <f>'FIG 3'!N61</f>
        <v>0</v>
      </c>
      <c r="K73" s="36">
        <f t="shared" si="3"/>
        <v>0</v>
      </c>
      <c r="L73" s="36">
        <f t="shared" si="4"/>
        <v>0</v>
      </c>
      <c r="M73" s="37">
        <f>SUM('FIG 1'!Q61,'FIG 2'!Q61,'FIG 3'!Q61)</f>
        <v>0</v>
      </c>
      <c r="N73" s="36">
        <f t="shared" si="5"/>
        <v>0</v>
      </c>
    </row>
    <row r="74" spans="1:14" ht="25.5" customHeight="1" x14ac:dyDescent="0.35">
      <c r="A74" s="60">
        <v>61</v>
      </c>
      <c r="B74" s="69"/>
      <c r="C74" s="69"/>
      <c r="D74" s="69"/>
      <c r="E74" s="70"/>
      <c r="F74" s="71"/>
      <c r="G74" s="69"/>
      <c r="H74" s="35">
        <f>'FIG 1'!N62</f>
        <v>0</v>
      </c>
      <c r="I74" s="35">
        <f>'FIG 2'!N62</f>
        <v>0</v>
      </c>
      <c r="J74" s="35">
        <f>'FIG 3'!N62</f>
        <v>0</v>
      </c>
      <c r="K74" s="36">
        <f t="shared" si="3"/>
        <v>0</v>
      </c>
      <c r="L74" s="36">
        <f t="shared" si="4"/>
        <v>0</v>
      </c>
      <c r="M74" s="37">
        <f>SUM('FIG 1'!Q62,'FIG 2'!Q62,'FIG 3'!Q62)</f>
        <v>0</v>
      </c>
      <c r="N74" s="36">
        <f t="shared" si="5"/>
        <v>0</v>
      </c>
    </row>
    <row r="75" spans="1:14" ht="25.5" customHeight="1" x14ac:dyDescent="0.35">
      <c r="A75" s="60">
        <v>62</v>
      </c>
      <c r="B75" s="69"/>
      <c r="C75" s="69"/>
      <c r="D75" s="69"/>
      <c r="E75" s="70"/>
      <c r="F75" s="71"/>
      <c r="G75" s="69"/>
      <c r="H75" s="35">
        <f>'FIG 1'!N63</f>
        <v>0</v>
      </c>
      <c r="I75" s="35">
        <f>'FIG 2'!N63</f>
        <v>0</v>
      </c>
      <c r="J75" s="35">
        <f>'FIG 3'!N63</f>
        <v>0</v>
      </c>
      <c r="K75" s="36">
        <f t="shared" si="3"/>
        <v>0</v>
      </c>
      <c r="L75" s="36">
        <f t="shared" si="4"/>
        <v>0</v>
      </c>
      <c r="M75" s="37">
        <f>SUM('FIG 1'!Q63,'FIG 2'!Q63,'FIG 3'!Q63)</f>
        <v>0</v>
      </c>
      <c r="N75" s="36">
        <f t="shared" si="5"/>
        <v>0</v>
      </c>
    </row>
    <row r="76" spans="1:14" ht="25.5" customHeight="1" x14ac:dyDescent="0.35">
      <c r="A76" s="60">
        <v>63</v>
      </c>
      <c r="B76" s="69"/>
      <c r="C76" s="69"/>
      <c r="D76" s="69"/>
      <c r="E76" s="72"/>
      <c r="F76" s="71"/>
      <c r="G76" s="69"/>
      <c r="H76" s="35">
        <f>'FIG 1'!N64</f>
        <v>0</v>
      </c>
      <c r="I76" s="35">
        <f>'FIG 2'!N64</f>
        <v>0</v>
      </c>
      <c r="J76" s="35">
        <f>'FIG 3'!N64</f>
        <v>0</v>
      </c>
      <c r="K76" s="36">
        <f t="shared" si="3"/>
        <v>0</v>
      </c>
      <c r="L76" s="36">
        <f t="shared" si="4"/>
        <v>0</v>
      </c>
      <c r="M76" s="37">
        <f>SUM('FIG 1'!Q64,'FIG 2'!Q64,'FIG 3'!Q64)</f>
        <v>0</v>
      </c>
      <c r="N76" s="36">
        <f t="shared" si="5"/>
        <v>0</v>
      </c>
    </row>
    <row r="77" spans="1:14" ht="25.5" customHeight="1" x14ac:dyDescent="0.35">
      <c r="A77" s="60">
        <v>64</v>
      </c>
      <c r="B77" s="69"/>
      <c r="C77" s="69"/>
      <c r="D77" s="69"/>
      <c r="E77" s="72"/>
      <c r="F77" s="71"/>
      <c r="G77" s="69"/>
      <c r="H77" s="35">
        <f>'FIG 1'!N65</f>
        <v>0</v>
      </c>
      <c r="I77" s="35">
        <f>'FIG 2'!N65</f>
        <v>0</v>
      </c>
      <c r="J77" s="35">
        <f>'FIG 3'!N65</f>
        <v>0</v>
      </c>
      <c r="K77" s="36">
        <f t="shared" si="3"/>
        <v>0</v>
      </c>
      <c r="L77" s="36">
        <f t="shared" si="4"/>
        <v>0</v>
      </c>
      <c r="M77" s="37">
        <f>SUM('FIG 1'!Q65,'FIG 2'!Q65,'FIG 3'!Q65)</f>
        <v>0</v>
      </c>
      <c r="N77" s="36">
        <f t="shared" si="5"/>
        <v>0</v>
      </c>
    </row>
    <row r="78" spans="1:14" ht="25.5" customHeight="1" x14ac:dyDescent="0.35">
      <c r="A78" s="60">
        <v>65</v>
      </c>
      <c r="B78" s="69"/>
      <c r="C78" s="69"/>
      <c r="D78" s="69"/>
      <c r="E78" s="72"/>
      <c r="F78" s="71"/>
      <c r="G78" s="69"/>
      <c r="H78" s="35">
        <f>'FIG 1'!N66</f>
        <v>0</v>
      </c>
      <c r="I78" s="35">
        <f>'FIG 2'!N66</f>
        <v>0</v>
      </c>
      <c r="J78" s="35">
        <f>'FIG 3'!N66</f>
        <v>0</v>
      </c>
      <c r="K78" s="36">
        <f t="shared" ref="K78:K109" si="6">SUM(H78:J78)</f>
        <v>0</v>
      </c>
      <c r="L78" s="36">
        <f t="shared" ref="L78:L109" si="7">ROUND((K78/$D$9)*10,4)</f>
        <v>0</v>
      </c>
      <c r="M78" s="37">
        <f>SUM('FIG 1'!Q66,'FIG 2'!Q66,'FIG 3'!Q66)</f>
        <v>0</v>
      </c>
      <c r="N78" s="36">
        <f t="shared" ref="N78:N109" si="8">L78-M78</f>
        <v>0</v>
      </c>
    </row>
    <row r="79" spans="1:14" ht="25.5" customHeight="1" x14ac:dyDescent="0.35">
      <c r="A79" s="60">
        <v>66</v>
      </c>
      <c r="B79" s="69"/>
      <c r="C79" s="69"/>
      <c r="D79" s="69"/>
      <c r="E79" s="72"/>
      <c r="F79" s="71"/>
      <c r="G79" s="69"/>
      <c r="H79" s="35">
        <f>'FIG 1'!N67</f>
        <v>0</v>
      </c>
      <c r="I79" s="35">
        <f>'FIG 2'!N67</f>
        <v>0</v>
      </c>
      <c r="J79" s="35">
        <f>'FIG 3'!N67</f>
        <v>0</v>
      </c>
      <c r="K79" s="36">
        <f t="shared" si="6"/>
        <v>0</v>
      </c>
      <c r="L79" s="36">
        <f t="shared" si="7"/>
        <v>0</v>
      </c>
      <c r="M79" s="37">
        <f>SUM('FIG 1'!Q67,'FIG 2'!Q67,'FIG 3'!Q67)</f>
        <v>0</v>
      </c>
      <c r="N79" s="36">
        <f t="shared" si="8"/>
        <v>0</v>
      </c>
    </row>
    <row r="80" spans="1:14" ht="25.5" customHeight="1" x14ac:dyDescent="0.35">
      <c r="A80" s="60">
        <v>67</v>
      </c>
      <c r="B80" s="69"/>
      <c r="C80" s="69"/>
      <c r="D80" s="69"/>
      <c r="E80" s="72"/>
      <c r="F80" s="71"/>
      <c r="G80" s="69"/>
      <c r="H80" s="35">
        <f>'FIG 1'!N68</f>
        <v>0</v>
      </c>
      <c r="I80" s="35">
        <f>'FIG 2'!N68</f>
        <v>0</v>
      </c>
      <c r="J80" s="35">
        <f>'FIG 3'!N68</f>
        <v>0</v>
      </c>
      <c r="K80" s="36">
        <f t="shared" si="6"/>
        <v>0</v>
      </c>
      <c r="L80" s="36">
        <f t="shared" si="7"/>
        <v>0</v>
      </c>
      <c r="M80" s="37">
        <f>SUM('FIG 1'!Q68,'FIG 2'!Q68,'FIG 3'!Q68)</f>
        <v>0</v>
      </c>
      <c r="N80" s="36">
        <f t="shared" si="8"/>
        <v>0</v>
      </c>
    </row>
    <row r="81" spans="1:14" ht="25.5" customHeight="1" x14ac:dyDescent="0.35">
      <c r="A81" s="73">
        <v>68</v>
      </c>
      <c r="B81" s="69"/>
      <c r="C81" s="69"/>
      <c r="D81" s="69"/>
      <c r="E81" s="72"/>
      <c r="F81" s="71"/>
      <c r="G81" s="69"/>
      <c r="H81" s="35">
        <f>'FIG 1'!N69</f>
        <v>0</v>
      </c>
      <c r="I81" s="35">
        <f>'FIG 2'!N69</f>
        <v>0</v>
      </c>
      <c r="J81" s="35">
        <f>'FIG 3'!N69</f>
        <v>0</v>
      </c>
      <c r="K81" s="36">
        <f t="shared" si="6"/>
        <v>0</v>
      </c>
      <c r="L81" s="36">
        <f t="shared" si="7"/>
        <v>0</v>
      </c>
      <c r="M81" s="37">
        <f>SUM('FIG 1'!Q69,'FIG 2'!Q69,'FIG 3'!Q69)</f>
        <v>0</v>
      </c>
      <c r="N81" s="36">
        <f t="shared" si="8"/>
        <v>0</v>
      </c>
    </row>
    <row r="82" spans="1:14" ht="25.5" customHeight="1" x14ac:dyDescent="0.35">
      <c r="A82" s="60">
        <v>69</v>
      </c>
      <c r="B82" s="69"/>
      <c r="C82" s="69"/>
      <c r="D82" s="69"/>
      <c r="E82" s="72"/>
      <c r="F82" s="71"/>
      <c r="G82" s="69"/>
      <c r="H82" s="35">
        <f>'FIG 1'!N70</f>
        <v>0</v>
      </c>
      <c r="I82" s="35">
        <f>'FIG 2'!N70</f>
        <v>0</v>
      </c>
      <c r="J82" s="35">
        <f>'FIG 3'!N70</f>
        <v>0</v>
      </c>
      <c r="K82" s="36">
        <f t="shared" si="6"/>
        <v>0</v>
      </c>
      <c r="L82" s="36">
        <f t="shared" si="7"/>
        <v>0</v>
      </c>
      <c r="M82" s="37">
        <f>SUM('FIG 1'!Q70,'FIG 2'!Q70,'FIG 3'!Q70)</f>
        <v>0</v>
      </c>
      <c r="N82" s="36">
        <f t="shared" si="8"/>
        <v>0</v>
      </c>
    </row>
    <row r="83" spans="1:14" ht="25.5" customHeight="1" x14ac:dyDescent="0.35">
      <c r="A83" s="60">
        <v>70</v>
      </c>
      <c r="B83" s="69"/>
      <c r="C83" s="69"/>
      <c r="D83" s="69"/>
      <c r="E83" s="72"/>
      <c r="F83" s="71"/>
      <c r="G83" s="69"/>
      <c r="H83" s="35">
        <f>'FIG 1'!N71</f>
        <v>0</v>
      </c>
      <c r="I83" s="35">
        <f>'FIG 2'!N71</f>
        <v>0</v>
      </c>
      <c r="J83" s="35">
        <f>'FIG 3'!N71</f>
        <v>0</v>
      </c>
      <c r="K83" s="36">
        <f t="shared" si="6"/>
        <v>0</v>
      </c>
      <c r="L83" s="36">
        <f t="shared" si="7"/>
        <v>0</v>
      </c>
      <c r="M83" s="37">
        <f>SUM('FIG 1'!Q71,'FIG 2'!Q71,'FIG 3'!Q71)</f>
        <v>0</v>
      </c>
      <c r="N83" s="36">
        <f t="shared" si="8"/>
        <v>0</v>
      </c>
    </row>
    <row r="84" spans="1:14" ht="25.5" customHeight="1" x14ac:dyDescent="0.35">
      <c r="A84" s="60">
        <v>71</v>
      </c>
      <c r="B84" s="69"/>
      <c r="C84" s="69"/>
      <c r="D84" s="69"/>
      <c r="E84" s="72"/>
      <c r="F84" s="71"/>
      <c r="G84" s="69"/>
      <c r="H84" s="35">
        <f>'FIG 1'!N72</f>
        <v>0</v>
      </c>
      <c r="I84" s="35">
        <f>'FIG 2'!N72</f>
        <v>0</v>
      </c>
      <c r="J84" s="35">
        <f>'FIG 3'!N72</f>
        <v>0</v>
      </c>
      <c r="K84" s="36">
        <f t="shared" si="6"/>
        <v>0</v>
      </c>
      <c r="L84" s="36">
        <f t="shared" si="7"/>
        <v>0</v>
      </c>
      <c r="M84" s="37">
        <f>SUM('FIG 1'!Q72,'FIG 2'!Q72,'FIG 3'!Q72)</f>
        <v>0</v>
      </c>
      <c r="N84" s="36">
        <f t="shared" si="8"/>
        <v>0</v>
      </c>
    </row>
    <row r="85" spans="1:14" ht="25.5" customHeight="1" x14ac:dyDescent="0.35">
      <c r="A85" s="60">
        <v>72</v>
      </c>
      <c r="B85" s="69"/>
      <c r="C85" s="69"/>
      <c r="D85" s="69"/>
      <c r="E85" s="72"/>
      <c r="F85" s="71"/>
      <c r="G85" s="69"/>
      <c r="H85" s="35">
        <f>'FIG 1'!N73</f>
        <v>0</v>
      </c>
      <c r="I85" s="35">
        <f>'FIG 2'!N73</f>
        <v>0</v>
      </c>
      <c r="J85" s="35">
        <f>'FIG 3'!N73</f>
        <v>0</v>
      </c>
      <c r="K85" s="36">
        <f t="shared" si="6"/>
        <v>0</v>
      </c>
      <c r="L85" s="36">
        <f t="shared" si="7"/>
        <v>0</v>
      </c>
      <c r="M85" s="37">
        <f>SUM('FIG 1'!Q73,'FIG 2'!Q73,'FIG 3'!Q73)</f>
        <v>0</v>
      </c>
      <c r="N85" s="36">
        <f t="shared" si="8"/>
        <v>0</v>
      </c>
    </row>
    <row r="86" spans="1:14" ht="25.5" customHeight="1" x14ac:dyDescent="0.35">
      <c r="A86" s="60">
        <v>73</v>
      </c>
      <c r="B86" s="69"/>
      <c r="C86" s="69"/>
      <c r="D86" s="69"/>
      <c r="E86" s="72"/>
      <c r="F86" s="71"/>
      <c r="G86" s="69"/>
      <c r="H86" s="35">
        <f>'FIG 1'!N74</f>
        <v>0</v>
      </c>
      <c r="I86" s="35">
        <f>'FIG 2'!N74</f>
        <v>0</v>
      </c>
      <c r="J86" s="35">
        <f>'FIG 3'!N74</f>
        <v>0</v>
      </c>
      <c r="K86" s="36">
        <f t="shared" si="6"/>
        <v>0</v>
      </c>
      <c r="L86" s="36">
        <f t="shared" si="7"/>
        <v>0</v>
      </c>
      <c r="M86" s="37">
        <f>SUM('FIG 1'!Q74,'FIG 2'!Q74,'FIG 3'!Q74)</f>
        <v>0</v>
      </c>
      <c r="N86" s="36">
        <f t="shared" si="8"/>
        <v>0</v>
      </c>
    </row>
    <row r="87" spans="1:14" ht="25.5" customHeight="1" x14ac:dyDescent="0.35">
      <c r="A87" s="60">
        <v>74</v>
      </c>
      <c r="B87" s="69"/>
      <c r="C87" s="69"/>
      <c r="D87" s="69"/>
      <c r="E87" s="72"/>
      <c r="F87" s="71"/>
      <c r="G87" s="69"/>
      <c r="H87" s="35">
        <f>'FIG 1'!N75</f>
        <v>0</v>
      </c>
      <c r="I87" s="35">
        <f>'FIG 2'!N75</f>
        <v>0</v>
      </c>
      <c r="J87" s="35">
        <f>'FIG 3'!N75</f>
        <v>0</v>
      </c>
      <c r="K87" s="36">
        <f t="shared" si="6"/>
        <v>0</v>
      </c>
      <c r="L87" s="36">
        <f t="shared" si="7"/>
        <v>0</v>
      </c>
      <c r="M87" s="37">
        <f>SUM('FIG 1'!Q75,'FIG 2'!Q75,'FIG 3'!Q75)</f>
        <v>0</v>
      </c>
      <c r="N87" s="36">
        <f t="shared" si="8"/>
        <v>0</v>
      </c>
    </row>
    <row r="88" spans="1:14" ht="25.5" customHeight="1" x14ac:dyDescent="0.35">
      <c r="A88" s="60">
        <v>75</v>
      </c>
      <c r="B88" s="69"/>
      <c r="C88" s="69"/>
      <c r="D88" s="69"/>
      <c r="E88" s="72"/>
      <c r="F88" s="71"/>
      <c r="G88" s="69"/>
      <c r="H88" s="35">
        <f>'FIG 1'!N76</f>
        <v>0</v>
      </c>
      <c r="I88" s="35">
        <f>'FIG 2'!N76</f>
        <v>0</v>
      </c>
      <c r="J88" s="35">
        <f>'FIG 3'!N76</f>
        <v>0</v>
      </c>
      <c r="K88" s="36">
        <f t="shared" si="6"/>
        <v>0</v>
      </c>
      <c r="L88" s="36">
        <f t="shared" si="7"/>
        <v>0</v>
      </c>
      <c r="M88" s="37">
        <f>SUM('FIG 1'!Q76,'FIG 2'!Q76,'FIG 3'!Q76)</f>
        <v>0</v>
      </c>
      <c r="N88" s="36">
        <f t="shared" si="8"/>
        <v>0</v>
      </c>
    </row>
    <row r="89" spans="1:14" ht="25.5" customHeight="1" x14ac:dyDescent="0.35">
      <c r="A89" s="60">
        <v>76</v>
      </c>
      <c r="B89" s="69"/>
      <c r="C89" s="69"/>
      <c r="D89" s="69"/>
      <c r="E89" s="72"/>
      <c r="F89" s="71"/>
      <c r="G89" s="69"/>
      <c r="H89" s="35">
        <f>'FIG 1'!N77</f>
        <v>0</v>
      </c>
      <c r="I89" s="35">
        <f>'FIG 2'!N77</f>
        <v>0</v>
      </c>
      <c r="J89" s="35">
        <f>'FIG 3'!N77</f>
        <v>0</v>
      </c>
      <c r="K89" s="36">
        <f t="shared" si="6"/>
        <v>0</v>
      </c>
      <c r="L89" s="36">
        <f t="shared" si="7"/>
        <v>0</v>
      </c>
      <c r="M89" s="37">
        <f>SUM('FIG 1'!Q77,'FIG 2'!Q77,'FIG 3'!Q77)</f>
        <v>0</v>
      </c>
      <c r="N89" s="36">
        <f t="shared" si="8"/>
        <v>0</v>
      </c>
    </row>
    <row r="90" spans="1:14" ht="25.5" customHeight="1" x14ac:dyDescent="0.35">
      <c r="A90" s="60">
        <v>77</v>
      </c>
      <c r="B90" s="69"/>
      <c r="C90" s="69"/>
      <c r="D90" s="69"/>
      <c r="E90" s="72"/>
      <c r="F90" s="71"/>
      <c r="G90" s="69"/>
      <c r="H90" s="35">
        <f>'FIG 1'!N78</f>
        <v>0</v>
      </c>
      <c r="I90" s="35">
        <f>'FIG 2'!N78</f>
        <v>0</v>
      </c>
      <c r="J90" s="35">
        <f>'FIG 3'!N78</f>
        <v>0</v>
      </c>
      <c r="K90" s="36">
        <f t="shared" si="6"/>
        <v>0</v>
      </c>
      <c r="L90" s="36">
        <f t="shared" si="7"/>
        <v>0</v>
      </c>
      <c r="M90" s="37">
        <f>SUM('FIG 1'!Q78,'FIG 2'!Q78,'FIG 3'!Q78)</f>
        <v>0</v>
      </c>
      <c r="N90" s="36">
        <f t="shared" si="8"/>
        <v>0</v>
      </c>
    </row>
    <row r="91" spans="1:14" ht="25.5" customHeight="1" x14ac:dyDescent="0.35">
      <c r="A91" s="60">
        <v>78</v>
      </c>
      <c r="B91" s="69"/>
      <c r="C91" s="69"/>
      <c r="D91" s="69"/>
      <c r="E91" s="72"/>
      <c r="F91" s="71"/>
      <c r="G91" s="69"/>
      <c r="H91" s="35">
        <f>'FIG 1'!N79</f>
        <v>0</v>
      </c>
      <c r="I91" s="35">
        <f>'FIG 2'!N79</f>
        <v>0</v>
      </c>
      <c r="J91" s="35">
        <f>'FIG 3'!N79</f>
        <v>0</v>
      </c>
      <c r="K91" s="36">
        <f t="shared" si="6"/>
        <v>0</v>
      </c>
      <c r="L91" s="36">
        <f t="shared" si="7"/>
        <v>0</v>
      </c>
      <c r="M91" s="37">
        <f>SUM('FIG 1'!Q79,'FIG 2'!Q79,'FIG 3'!Q79)</f>
        <v>0</v>
      </c>
      <c r="N91" s="36">
        <f t="shared" si="8"/>
        <v>0</v>
      </c>
    </row>
    <row r="92" spans="1:14" ht="25.5" customHeight="1" x14ac:dyDescent="0.35">
      <c r="A92" s="60">
        <v>79</v>
      </c>
      <c r="B92" s="69"/>
      <c r="C92" s="69"/>
      <c r="D92" s="69"/>
      <c r="E92" s="70"/>
      <c r="F92" s="71"/>
      <c r="G92" s="69"/>
      <c r="H92" s="35">
        <f>'FIG 1'!N80</f>
        <v>0</v>
      </c>
      <c r="I92" s="35">
        <f>'FIG 2'!N80</f>
        <v>0</v>
      </c>
      <c r="J92" s="35">
        <f>'FIG 3'!N80</f>
        <v>0</v>
      </c>
      <c r="K92" s="36">
        <f t="shared" si="6"/>
        <v>0</v>
      </c>
      <c r="L92" s="36">
        <f t="shared" si="7"/>
        <v>0</v>
      </c>
      <c r="M92" s="37">
        <f>SUM('FIG 1'!Q80,'FIG 2'!Q80,'FIG 3'!Q80)</f>
        <v>0</v>
      </c>
      <c r="N92" s="36">
        <f t="shared" si="8"/>
        <v>0</v>
      </c>
    </row>
    <row r="93" spans="1:14" ht="25.5" customHeight="1" x14ac:dyDescent="0.35">
      <c r="A93" s="60">
        <v>80</v>
      </c>
      <c r="B93" s="69"/>
      <c r="C93" s="69"/>
      <c r="D93" s="69"/>
      <c r="E93" s="70"/>
      <c r="F93" s="71"/>
      <c r="G93" s="69"/>
      <c r="H93" s="35">
        <f>'FIG 1'!N81</f>
        <v>0</v>
      </c>
      <c r="I93" s="35">
        <f>'FIG 2'!N81</f>
        <v>0</v>
      </c>
      <c r="J93" s="35">
        <f>'FIG 3'!N81</f>
        <v>0</v>
      </c>
      <c r="K93" s="36">
        <f t="shared" si="6"/>
        <v>0</v>
      </c>
      <c r="L93" s="36">
        <f t="shared" si="7"/>
        <v>0</v>
      </c>
      <c r="M93" s="37">
        <f>SUM('FIG 1'!Q81,'FIG 2'!Q81,'FIG 3'!Q81)</f>
        <v>0</v>
      </c>
      <c r="N93" s="36">
        <f t="shared" si="8"/>
        <v>0</v>
      </c>
    </row>
    <row r="94" spans="1:14" ht="25.5" customHeight="1" x14ac:dyDescent="0.35">
      <c r="A94" s="60">
        <v>81</v>
      </c>
      <c r="B94" s="69"/>
      <c r="C94" s="69"/>
      <c r="D94" s="69"/>
      <c r="E94" s="70"/>
      <c r="F94" s="71"/>
      <c r="G94" s="69"/>
      <c r="H94" s="35">
        <f>'FIG 1'!N82</f>
        <v>0</v>
      </c>
      <c r="I94" s="35">
        <f>'FIG 2'!N82</f>
        <v>0</v>
      </c>
      <c r="J94" s="35">
        <f>'FIG 3'!N82</f>
        <v>0</v>
      </c>
      <c r="K94" s="36">
        <f t="shared" si="6"/>
        <v>0</v>
      </c>
      <c r="L94" s="36">
        <f t="shared" si="7"/>
        <v>0</v>
      </c>
      <c r="M94" s="37">
        <f>SUM('FIG 1'!Q82,'FIG 2'!Q82,'FIG 3'!Q82)</f>
        <v>0</v>
      </c>
      <c r="N94" s="36">
        <f t="shared" si="8"/>
        <v>0</v>
      </c>
    </row>
    <row r="95" spans="1:14" ht="25.5" customHeight="1" x14ac:dyDescent="0.35">
      <c r="A95" s="60">
        <v>82</v>
      </c>
      <c r="B95" s="69"/>
      <c r="C95" s="69"/>
      <c r="D95" s="69"/>
      <c r="E95" s="70"/>
      <c r="F95" s="71"/>
      <c r="G95" s="69"/>
      <c r="H95" s="35">
        <f>'FIG 1'!N83</f>
        <v>0</v>
      </c>
      <c r="I95" s="35">
        <f>'FIG 2'!N83</f>
        <v>0</v>
      </c>
      <c r="J95" s="35">
        <f>'FIG 3'!N83</f>
        <v>0</v>
      </c>
      <c r="K95" s="36">
        <f t="shared" si="6"/>
        <v>0</v>
      </c>
      <c r="L95" s="36">
        <f t="shared" si="7"/>
        <v>0</v>
      </c>
      <c r="M95" s="37">
        <f>SUM('FIG 1'!Q83,'FIG 2'!Q83,'FIG 3'!Q83)</f>
        <v>0</v>
      </c>
      <c r="N95" s="36">
        <f t="shared" si="8"/>
        <v>0</v>
      </c>
    </row>
    <row r="96" spans="1:14" ht="25.5" customHeight="1" x14ac:dyDescent="0.35">
      <c r="A96" s="60">
        <v>83</v>
      </c>
      <c r="B96" s="69"/>
      <c r="C96" s="69"/>
      <c r="D96" s="69"/>
      <c r="E96" s="70"/>
      <c r="F96" s="71"/>
      <c r="G96" s="69"/>
      <c r="H96" s="35">
        <f>'FIG 1'!N84</f>
        <v>0</v>
      </c>
      <c r="I96" s="35">
        <f>'FIG 2'!N84</f>
        <v>0</v>
      </c>
      <c r="J96" s="35">
        <f>'FIG 3'!N84</f>
        <v>0</v>
      </c>
      <c r="K96" s="36">
        <f t="shared" si="6"/>
        <v>0</v>
      </c>
      <c r="L96" s="36">
        <f t="shared" si="7"/>
        <v>0</v>
      </c>
      <c r="M96" s="37">
        <f>SUM('FIG 1'!Q84,'FIG 2'!Q84,'FIG 3'!Q84)</f>
        <v>0</v>
      </c>
      <c r="N96" s="36">
        <f t="shared" si="8"/>
        <v>0</v>
      </c>
    </row>
    <row r="97" spans="1:14" ht="25.5" customHeight="1" x14ac:dyDescent="0.35">
      <c r="A97" s="60">
        <v>84</v>
      </c>
      <c r="B97" s="69"/>
      <c r="C97" s="69"/>
      <c r="D97" s="69"/>
      <c r="E97" s="70"/>
      <c r="F97" s="71"/>
      <c r="G97" s="69"/>
      <c r="H97" s="35">
        <f>'FIG 1'!N85</f>
        <v>0</v>
      </c>
      <c r="I97" s="35">
        <f>'FIG 2'!N85</f>
        <v>0</v>
      </c>
      <c r="J97" s="35">
        <f>'FIG 3'!N85</f>
        <v>0</v>
      </c>
      <c r="K97" s="36">
        <f t="shared" si="6"/>
        <v>0</v>
      </c>
      <c r="L97" s="36">
        <f t="shared" si="7"/>
        <v>0</v>
      </c>
      <c r="M97" s="37">
        <f>SUM('FIG 1'!Q85,'FIG 2'!Q85,'FIG 3'!Q85)</f>
        <v>0</v>
      </c>
      <c r="N97" s="36">
        <f t="shared" si="8"/>
        <v>0</v>
      </c>
    </row>
    <row r="98" spans="1:14" ht="25.5" customHeight="1" x14ac:dyDescent="0.35">
      <c r="A98" s="60">
        <v>85</v>
      </c>
      <c r="B98" s="69"/>
      <c r="C98" s="69"/>
      <c r="D98" s="69"/>
      <c r="E98" s="70"/>
      <c r="F98" s="71"/>
      <c r="G98" s="69"/>
      <c r="H98" s="35">
        <f>'FIG 1'!N86</f>
        <v>0</v>
      </c>
      <c r="I98" s="35">
        <f>'FIG 2'!N86</f>
        <v>0</v>
      </c>
      <c r="J98" s="35">
        <f>'FIG 3'!N86</f>
        <v>0</v>
      </c>
      <c r="K98" s="36">
        <f t="shared" si="6"/>
        <v>0</v>
      </c>
      <c r="L98" s="36">
        <f t="shared" si="7"/>
        <v>0</v>
      </c>
      <c r="M98" s="37">
        <f>SUM('FIG 1'!Q86,'FIG 2'!Q86,'FIG 3'!Q86)</f>
        <v>0</v>
      </c>
      <c r="N98" s="36">
        <f t="shared" si="8"/>
        <v>0</v>
      </c>
    </row>
    <row r="99" spans="1:14" ht="25.5" customHeight="1" x14ac:dyDescent="0.35">
      <c r="A99" s="60">
        <v>86</v>
      </c>
      <c r="B99" s="69"/>
      <c r="C99" s="69"/>
      <c r="D99" s="69"/>
      <c r="E99" s="70"/>
      <c r="F99" s="71"/>
      <c r="G99" s="69"/>
      <c r="H99" s="35">
        <f>'FIG 1'!N87</f>
        <v>0</v>
      </c>
      <c r="I99" s="35">
        <f>'FIG 2'!N87</f>
        <v>0</v>
      </c>
      <c r="J99" s="35">
        <f>'FIG 3'!N87</f>
        <v>0</v>
      </c>
      <c r="K99" s="36">
        <f t="shared" si="6"/>
        <v>0</v>
      </c>
      <c r="L99" s="36">
        <f t="shared" si="7"/>
        <v>0</v>
      </c>
      <c r="M99" s="37">
        <f>SUM('FIG 1'!Q87,'FIG 2'!Q87,'FIG 3'!Q87)</f>
        <v>0</v>
      </c>
      <c r="N99" s="36">
        <f t="shared" si="8"/>
        <v>0</v>
      </c>
    </row>
    <row r="100" spans="1:14" ht="25.5" customHeight="1" x14ac:dyDescent="0.35">
      <c r="A100" s="60">
        <v>87</v>
      </c>
      <c r="B100" s="69"/>
      <c r="C100" s="69"/>
      <c r="D100" s="69"/>
      <c r="E100" s="70"/>
      <c r="F100" s="71"/>
      <c r="G100" s="69"/>
      <c r="H100" s="35">
        <f>'FIG 1'!N88</f>
        <v>0</v>
      </c>
      <c r="I100" s="35">
        <f>'FIG 2'!N88</f>
        <v>0</v>
      </c>
      <c r="J100" s="35">
        <f>'FIG 3'!N88</f>
        <v>0</v>
      </c>
      <c r="K100" s="36">
        <f t="shared" si="6"/>
        <v>0</v>
      </c>
      <c r="L100" s="36">
        <f t="shared" si="7"/>
        <v>0</v>
      </c>
      <c r="M100" s="37">
        <f>SUM('FIG 1'!Q88,'FIG 2'!Q88,'FIG 3'!Q88)</f>
        <v>0</v>
      </c>
      <c r="N100" s="36">
        <f t="shared" si="8"/>
        <v>0</v>
      </c>
    </row>
    <row r="101" spans="1:14" ht="21" x14ac:dyDescent="0.35">
      <c r="A101" s="60">
        <v>88</v>
      </c>
      <c r="B101" s="33"/>
      <c r="C101" s="33"/>
      <c r="D101" s="33"/>
      <c r="E101" s="33"/>
      <c r="F101" s="34"/>
      <c r="G101" s="34"/>
      <c r="H101" s="35">
        <f>'FIG 1'!N89</f>
        <v>0</v>
      </c>
      <c r="I101" s="35">
        <f>'FIG 2'!N89</f>
        <v>0</v>
      </c>
      <c r="J101" s="35">
        <f>'FIG 3'!N89</f>
        <v>0</v>
      </c>
      <c r="K101" s="36">
        <f t="shared" si="6"/>
        <v>0</v>
      </c>
      <c r="L101" s="36">
        <f t="shared" si="7"/>
        <v>0</v>
      </c>
      <c r="M101" s="37">
        <f>SUM('FIG 1'!Q89,'FIG 2'!Q89,'FIG 3'!Q89)</f>
        <v>0</v>
      </c>
      <c r="N101" s="36">
        <f t="shared" si="8"/>
        <v>0</v>
      </c>
    </row>
    <row r="102" spans="1:14" ht="21" x14ac:dyDescent="0.35">
      <c r="A102" s="60">
        <v>89</v>
      </c>
      <c r="B102" s="33"/>
      <c r="C102" s="33"/>
      <c r="D102" s="33"/>
      <c r="E102" s="33"/>
      <c r="F102" s="34"/>
      <c r="G102" s="34"/>
      <c r="H102" s="35">
        <f>'FIG 1'!N90</f>
        <v>0</v>
      </c>
      <c r="I102" s="35">
        <f>'FIG 2'!N90</f>
        <v>0</v>
      </c>
      <c r="J102" s="35">
        <f>'FIG 3'!N90</f>
        <v>0</v>
      </c>
      <c r="K102" s="36">
        <f t="shared" si="6"/>
        <v>0</v>
      </c>
      <c r="L102" s="36">
        <f t="shared" si="7"/>
        <v>0</v>
      </c>
      <c r="M102" s="37">
        <f>SUM('FIG 1'!Q90,'FIG 2'!Q90,'FIG 3'!Q90)</f>
        <v>0</v>
      </c>
      <c r="N102" s="36">
        <f t="shared" si="8"/>
        <v>0</v>
      </c>
    </row>
    <row r="103" spans="1:14" ht="21" x14ac:dyDescent="0.35">
      <c r="A103" s="60">
        <v>90</v>
      </c>
      <c r="B103" s="33"/>
      <c r="C103" s="33"/>
      <c r="D103" s="33"/>
      <c r="E103" s="33"/>
      <c r="F103" s="34"/>
      <c r="G103" s="34"/>
      <c r="H103" s="35">
        <f>'FIG 1'!N91</f>
        <v>0</v>
      </c>
      <c r="I103" s="35">
        <f>'FIG 2'!N91</f>
        <v>0</v>
      </c>
      <c r="J103" s="35">
        <f>'FIG 3'!N91</f>
        <v>0</v>
      </c>
      <c r="K103" s="36">
        <f t="shared" si="6"/>
        <v>0</v>
      </c>
      <c r="L103" s="36">
        <f t="shared" si="7"/>
        <v>0</v>
      </c>
      <c r="M103" s="37">
        <f>SUM('FIG 1'!Q91,'FIG 2'!Q91,'FIG 3'!Q91)</f>
        <v>0</v>
      </c>
      <c r="N103" s="36">
        <f t="shared" si="8"/>
        <v>0</v>
      </c>
    </row>
    <row r="104" spans="1:14" ht="21" x14ac:dyDescent="0.35">
      <c r="A104" s="60">
        <v>91</v>
      </c>
      <c r="B104" s="33"/>
      <c r="C104" s="33"/>
      <c r="D104" s="33"/>
      <c r="E104" s="33"/>
      <c r="F104" s="34"/>
      <c r="G104" s="34"/>
      <c r="H104" s="35">
        <f>'FIG 1'!N92</f>
        <v>0</v>
      </c>
      <c r="I104" s="35">
        <f>'FIG 2'!N92</f>
        <v>0</v>
      </c>
      <c r="J104" s="35">
        <f>'FIG 3'!N92</f>
        <v>0</v>
      </c>
      <c r="K104" s="36">
        <f t="shared" si="6"/>
        <v>0</v>
      </c>
      <c r="L104" s="36">
        <f t="shared" si="7"/>
        <v>0</v>
      </c>
      <c r="M104" s="37">
        <f>SUM('FIG 1'!Q92,'FIG 2'!Q92,'FIG 3'!Q92)</f>
        <v>0</v>
      </c>
      <c r="N104" s="36">
        <f t="shared" si="8"/>
        <v>0</v>
      </c>
    </row>
    <row r="105" spans="1:14" ht="21" x14ac:dyDescent="0.35">
      <c r="A105" s="60">
        <v>92</v>
      </c>
      <c r="B105" s="33"/>
      <c r="C105" s="33"/>
      <c r="D105" s="33"/>
      <c r="E105" s="33"/>
      <c r="F105" s="34"/>
      <c r="G105" s="34"/>
      <c r="H105" s="35">
        <f>'FIG 1'!N93</f>
        <v>0</v>
      </c>
      <c r="I105" s="35">
        <f>'FIG 2'!N93</f>
        <v>0</v>
      </c>
      <c r="J105" s="35">
        <f>'FIG 3'!N93</f>
        <v>0</v>
      </c>
      <c r="K105" s="36">
        <f t="shared" si="6"/>
        <v>0</v>
      </c>
      <c r="L105" s="36">
        <f t="shared" si="7"/>
        <v>0</v>
      </c>
      <c r="M105" s="37">
        <f>SUM('FIG 1'!Q93,'FIG 2'!Q93,'FIG 3'!Q93)</f>
        <v>0</v>
      </c>
      <c r="N105" s="36">
        <f t="shared" si="8"/>
        <v>0</v>
      </c>
    </row>
    <row r="106" spans="1:14" ht="21" x14ac:dyDescent="0.35">
      <c r="A106" s="60">
        <v>93</v>
      </c>
      <c r="B106" s="33"/>
      <c r="C106" s="33"/>
      <c r="D106" s="33"/>
      <c r="E106" s="33"/>
      <c r="F106" s="34"/>
      <c r="G106" s="34"/>
      <c r="H106" s="35">
        <f>'FIG 1'!N94</f>
        <v>0</v>
      </c>
      <c r="I106" s="35">
        <f>'FIG 2'!N94</f>
        <v>0</v>
      </c>
      <c r="J106" s="35">
        <f>'FIG 3'!N94</f>
        <v>0</v>
      </c>
      <c r="K106" s="36">
        <f t="shared" si="6"/>
        <v>0</v>
      </c>
      <c r="L106" s="36">
        <f t="shared" si="7"/>
        <v>0</v>
      </c>
      <c r="M106" s="37">
        <f>SUM('FIG 1'!Q94,'FIG 2'!Q94,'FIG 3'!Q94)</f>
        <v>0</v>
      </c>
      <c r="N106" s="36">
        <f t="shared" si="8"/>
        <v>0</v>
      </c>
    </row>
    <row r="107" spans="1:14" ht="21" x14ac:dyDescent="0.35">
      <c r="A107" s="60">
        <v>94</v>
      </c>
      <c r="B107" s="33"/>
      <c r="C107" s="33"/>
      <c r="D107" s="33"/>
      <c r="E107" s="33"/>
      <c r="F107" s="34"/>
      <c r="G107" s="34"/>
      <c r="H107" s="35">
        <f>'FIG 1'!N95</f>
        <v>0</v>
      </c>
      <c r="I107" s="35">
        <f>'FIG 2'!N95</f>
        <v>0</v>
      </c>
      <c r="J107" s="35">
        <f>'FIG 3'!N95</f>
        <v>0</v>
      </c>
      <c r="K107" s="36">
        <f t="shared" si="6"/>
        <v>0</v>
      </c>
      <c r="L107" s="36">
        <f t="shared" si="7"/>
        <v>0</v>
      </c>
      <c r="M107" s="37">
        <f>SUM('FIG 1'!Q95,'FIG 2'!Q95,'FIG 3'!Q95)</f>
        <v>0</v>
      </c>
      <c r="N107" s="36">
        <f t="shared" si="8"/>
        <v>0</v>
      </c>
    </row>
    <row r="108" spans="1:14" ht="21" x14ac:dyDescent="0.35">
      <c r="A108" s="60">
        <v>95</v>
      </c>
      <c r="B108" s="33"/>
      <c r="C108" s="33"/>
      <c r="D108" s="33"/>
      <c r="E108" s="33"/>
      <c r="F108" s="34"/>
      <c r="G108" s="34"/>
      <c r="H108" s="35">
        <f>'FIG 1'!N96</f>
        <v>0</v>
      </c>
      <c r="I108" s="35">
        <f>'FIG 2'!N96</f>
        <v>0</v>
      </c>
      <c r="J108" s="35">
        <f>'FIG 3'!N96</f>
        <v>0</v>
      </c>
      <c r="K108" s="36">
        <f t="shared" si="6"/>
        <v>0</v>
      </c>
      <c r="L108" s="36">
        <f t="shared" si="7"/>
        <v>0</v>
      </c>
      <c r="M108" s="37">
        <f>SUM('FIG 1'!Q96,'FIG 2'!Q96,'FIG 3'!Q96)</f>
        <v>0</v>
      </c>
      <c r="N108" s="36">
        <f t="shared" si="8"/>
        <v>0</v>
      </c>
    </row>
    <row r="109" spans="1:14" ht="21" x14ac:dyDescent="0.35">
      <c r="A109" s="60">
        <v>96</v>
      </c>
      <c r="B109" s="33"/>
      <c r="C109" s="33"/>
      <c r="D109" s="33"/>
      <c r="E109" s="33"/>
      <c r="F109" s="34"/>
      <c r="G109" s="34"/>
      <c r="H109" s="35">
        <f>'FIG 1'!N97</f>
        <v>0</v>
      </c>
      <c r="I109" s="35">
        <f>'FIG 2'!N97</f>
        <v>0</v>
      </c>
      <c r="J109" s="35">
        <f>'FIG 3'!N97</f>
        <v>0</v>
      </c>
      <c r="K109" s="36">
        <f t="shared" si="6"/>
        <v>0</v>
      </c>
      <c r="L109" s="36">
        <f t="shared" si="7"/>
        <v>0</v>
      </c>
      <c r="M109" s="37">
        <f>SUM('FIG 1'!Q97,'FIG 2'!Q97,'FIG 3'!Q97)</f>
        <v>0</v>
      </c>
      <c r="N109" s="36">
        <f t="shared" si="8"/>
        <v>0</v>
      </c>
    </row>
    <row r="110" spans="1:14" ht="21" x14ac:dyDescent="0.35">
      <c r="A110" s="60">
        <v>97</v>
      </c>
      <c r="B110" s="33"/>
      <c r="C110" s="33"/>
      <c r="D110" s="33"/>
      <c r="E110" s="33"/>
      <c r="F110" s="34"/>
      <c r="G110" s="34"/>
      <c r="H110" s="35">
        <f>'FIG 1'!N98</f>
        <v>0</v>
      </c>
      <c r="I110" s="35">
        <f>'FIG 2'!N98</f>
        <v>0</v>
      </c>
      <c r="J110" s="35">
        <f>'FIG 3'!N98</f>
        <v>0</v>
      </c>
      <c r="K110" s="36">
        <f t="shared" ref="K110:K123" si="9">SUM(H110:J110)</f>
        <v>0</v>
      </c>
      <c r="L110" s="36">
        <f t="shared" ref="L110:L123" si="10">ROUND((K110/$D$9)*10,4)</f>
        <v>0</v>
      </c>
      <c r="M110" s="37">
        <f>SUM('FIG 1'!Q98,'FIG 2'!Q98,'FIG 3'!Q98)</f>
        <v>0</v>
      </c>
      <c r="N110" s="36">
        <f t="shared" ref="N110:N123" si="11">L110-M110</f>
        <v>0</v>
      </c>
    </row>
    <row r="111" spans="1:14" ht="21" x14ac:dyDescent="0.35">
      <c r="A111" s="60">
        <v>98</v>
      </c>
      <c r="B111" s="33"/>
      <c r="C111" s="33"/>
      <c r="D111" s="33"/>
      <c r="E111" s="33"/>
      <c r="F111" s="34"/>
      <c r="G111" s="34"/>
      <c r="H111" s="35">
        <f>'FIG 1'!N99</f>
        <v>0</v>
      </c>
      <c r="I111" s="35">
        <f>'FIG 2'!N99</f>
        <v>0</v>
      </c>
      <c r="J111" s="35">
        <f>'FIG 3'!N99</f>
        <v>0</v>
      </c>
      <c r="K111" s="36">
        <f t="shared" si="9"/>
        <v>0</v>
      </c>
      <c r="L111" s="36">
        <f t="shared" si="10"/>
        <v>0</v>
      </c>
      <c r="M111" s="37">
        <f>SUM('FIG 1'!Q99,'FIG 2'!Q99,'FIG 3'!Q99)</f>
        <v>0</v>
      </c>
      <c r="N111" s="36">
        <f t="shared" si="11"/>
        <v>0</v>
      </c>
    </row>
    <row r="112" spans="1:14" ht="21" x14ac:dyDescent="0.35">
      <c r="A112" s="60">
        <v>99</v>
      </c>
      <c r="B112" s="33"/>
      <c r="C112" s="33"/>
      <c r="D112" s="33"/>
      <c r="E112" s="33"/>
      <c r="F112" s="34"/>
      <c r="G112" s="34"/>
      <c r="H112" s="35">
        <f>'FIG 1'!N100</f>
        <v>0</v>
      </c>
      <c r="I112" s="35">
        <f>'FIG 2'!N100</f>
        <v>0</v>
      </c>
      <c r="J112" s="35">
        <f>'FIG 3'!N100</f>
        <v>0</v>
      </c>
      <c r="K112" s="36">
        <f t="shared" si="9"/>
        <v>0</v>
      </c>
      <c r="L112" s="36">
        <f t="shared" si="10"/>
        <v>0</v>
      </c>
      <c r="M112" s="37">
        <f>SUM('FIG 1'!Q100,'FIG 2'!Q100,'FIG 3'!Q100)</f>
        <v>0</v>
      </c>
      <c r="N112" s="36">
        <f t="shared" si="11"/>
        <v>0</v>
      </c>
    </row>
    <row r="113" spans="1:14" ht="21" x14ac:dyDescent="0.35">
      <c r="A113" s="60">
        <v>100</v>
      </c>
      <c r="B113" s="33"/>
      <c r="C113" s="33"/>
      <c r="D113" s="33"/>
      <c r="E113" s="33"/>
      <c r="F113" s="34"/>
      <c r="G113" s="34"/>
      <c r="H113" s="35">
        <f>'FIG 1'!N101</f>
        <v>0</v>
      </c>
      <c r="I113" s="35">
        <f>'FIG 2'!N101</f>
        <v>0</v>
      </c>
      <c r="J113" s="35">
        <f>'FIG 3'!N101</f>
        <v>0</v>
      </c>
      <c r="K113" s="36">
        <f t="shared" si="9"/>
        <v>0</v>
      </c>
      <c r="L113" s="36">
        <f t="shared" si="10"/>
        <v>0</v>
      </c>
      <c r="M113" s="37">
        <f>SUM('FIG 1'!Q101,'FIG 2'!Q101,'FIG 3'!Q101)</f>
        <v>0</v>
      </c>
      <c r="N113" s="36">
        <f t="shared" si="11"/>
        <v>0</v>
      </c>
    </row>
    <row r="114" spans="1:14" ht="21" x14ac:dyDescent="0.35">
      <c r="A114" s="60">
        <v>101</v>
      </c>
      <c r="B114" s="33"/>
      <c r="C114" s="33"/>
      <c r="D114" s="33"/>
      <c r="E114" s="33"/>
      <c r="F114" s="34"/>
      <c r="G114" s="34"/>
      <c r="H114" s="35">
        <f>'FIG 1'!N102</f>
        <v>0</v>
      </c>
      <c r="I114" s="35">
        <f>'FIG 2'!N102</f>
        <v>0</v>
      </c>
      <c r="J114" s="35">
        <f>'FIG 3'!N102</f>
        <v>0</v>
      </c>
      <c r="K114" s="36">
        <f t="shared" si="9"/>
        <v>0</v>
      </c>
      <c r="L114" s="36">
        <f t="shared" si="10"/>
        <v>0</v>
      </c>
      <c r="M114" s="37">
        <f>SUM('FIG 1'!Q102,'FIG 2'!Q102,'FIG 3'!Q102)</f>
        <v>0</v>
      </c>
      <c r="N114" s="36">
        <f t="shared" si="11"/>
        <v>0</v>
      </c>
    </row>
    <row r="115" spans="1:14" ht="21" x14ac:dyDescent="0.35">
      <c r="A115" s="60">
        <v>102</v>
      </c>
      <c r="B115" s="33"/>
      <c r="C115" s="33"/>
      <c r="D115" s="33"/>
      <c r="E115" s="33"/>
      <c r="F115" s="34"/>
      <c r="G115" s="34"/>
      <c r="H115" s="35">
        <f>'FIG 1'!N103</f>
        <v>0</v>
      </c>
      <c r="I115" s="35">
        <f>'FIG 2'!N103</f>
        <v>0</v>
      </c>
      <c r="J115" s="35">
        <f>'FIG 3'!N103</f>
        <v>0</v>
      </c>
      <c r="K115" s="36">
        <f t="shared" si="9"/>
        <v>0</v>
      </c>
      <c r="L115" s="36">
        <f t="shared" si="10"/>
        <v>0</v>
      </c>
      <c r="M115" s="37">
        <f>SUM('FIG 1'!Q103,'FIG 2'!Q103,'FIG 3'!Q103)</f>
        <v>0</v>
      </c>
      <c r="N115" s="36">
        <f t="shared" si="11"/>
        <v>0</v>
      </c>
    </row>
    <row r="116" spans="1:14" ht="21" x14ac:dyDescent="0.35">
      <c r="A116" s="60">
        <v>103</v>
      </c>
      <c r="B116" s="33"/>
      <c r="C116" s="33"/>
      <c r="D116" s="33"/>
      <c r="E116" s="33"/>
      <c r="F116" s="34"/>
      <c r="G116" s="34"/>
      <c r="H116" s="35">
        <f>'FIG 1'!N104</f>
        <v>0</v>
      </c>
      <c r="I116" s="35">
        <f>'FIG 2'!N104</f>
        <v>0</v>
      </c>
      <c r="J116" s="35">
        <f>'FIG 3'!N104</f>
        <v>0</v>
      </c>
      <c r="K116" s="36">
        <f t="shared" si="9"/>
        <v>0</v>
      </c>
      <c r="L116" s="36">
        <f t="shared" si="10"/>
        <v>0</v>
      </c>
      <c r="M116" s="37">
        <f>SUM('FIG 1'!Q104,'FIG 2'!Q104,'FIG 3'!Q104)</f>
        <v>0</v>
      </c>
      <c r="N116" s="36">
        <f t="shared" si="11"/>
        <v>0</v>
      </c>
    </row>
    <row r="117" spans="1:14" ht="21" x14ac:dyDescent="0.35">
      <c r="A117" s="60">
        <v>104</v>
      </c>
      <c r="B117" s="33"/>
      <c r="C117" s="33"/>
      <c r="D117" s="33"/>
      <c r="E117" s="33"/>
      <c r="F117" s="34"/>
      <c r="G117" s="34"/>
      <c r="H117" s="35">
        <f>'FIG 1'!N105</f>
        <v>0</v>
      </c>
      <c r="I117" s="35">
        <f>'FIG 2'!N105</f>
        <v>0</v>
      </c>
      <c r="J117" s="35">
        <f>'FIG 3'!N105</f>
        <v>0</v>
      </c>
      <c r="K117" s="36">
        <f t="shared" si="9"/>
        <v>0</v>
      </c>
      <c r="L117" s="36">
        <f t="shared" si="10"/>
        <v>0</v>
      </c>
      <c r="M117" s="37">
        <f>SUM('FIG 1'!Q105,'FIG 2'!Q105,'FIG 3'!Q105)</f>
        <v>0</v>
      </c>
      <c r="N117" s="36">
        <f t="shared" si="11"/>
        <v>0</v>
      </c>
    </row>
    <row r="118" spans="1:14" ht="21" x14ac:dyDescent="0.35">
      <c r="A118" s="60">
        <v>105</v>
      </c>
      <c r="B118" s="33"/>
      <c r="C118" s="33"/>
      <c r="D118" s="33"/>
      <c r="E118" s="33"/>
      <c r="F118" s="34"/>
      <c r="G118" s="34"/>
      <c r="H118" s="35">
        <f>'FIG 1'!N106</f>
        <v>0</v>
      </c>
      <c r="I118" s="35">
        <f>'FIG 2'!N106</f>
        <v>0</v>
      </c>
      <c r="J118" s="35">
        <f>'FIG 3'!N106</f>
        <v>0</v>
      </c>
      <c r="K118" s="36">
        <f t="shared" si="9"/>
        <v>0</v>
      </c>
      <c r="L118" s="36">
        <f t="shared" si="10"/>
        <v>0</v>
      </c>
      <c r="M118" s="37">
        <f>SUM('FIG 1'!Q106,'FIG 2'!Q106,'FIG 3'!Q106)</f>
        <v>0</v>
      </c>
      <c r="N118" s="36">
        <f t="shared" si="11"/>
        <v>0</v>
      </c>
    </row>
    <row r="119" spans="1:14" ht="21" x14ac:dyDescent="0.35">
      <c r="A119" s="60">
        <v>106</v>
      </c>
      <c r="B119" s="33"/>
      <c r="C119" s="33"/>
      <c r="D119" s="33"/>
      <c r="E119" s="33"/>
      <c r="F119" s="34"/>
      <c r="G119" s="34"/>
      <c r="H119" s="35">
        <f>'FIG 1'!N107</f>
        <v>0</v>
      </c>
      <c r="I119" s="35">
        <f>'FIG 2'!N107</f>
        <v>0</v>
      </c>
      <c r="J119" s="35">
        <f>'FIG 3'!N107</f>
        <v>0</v>
      </c>
      <c r="K119" s="36">
        <f t="shared" si="9"/>
        <v>0</v>
      </c>
      <c r="L119" s="36">
        <f t="shared" si="10"/>
        <v>0</v>
      </c>
      <c r="M119" s="37">
        <f>SUM('FIG 1'!Q107,'FIG 2'!Q107,'FIG 3'!Q107)</f>
        <v>0</v>
      </c>
      <c r="N119" s="36">
        <f t="shared" si="11"/>
        <v>0</v>
      </c>
    </row>
    <row r="120" spans="1:14" ht="21" x14ac:dyDescent="0.35">
      <c r="A120" s="60">
        <v>107</v>
      </c>
      <c r="B120" s="33"/>
      <c r="C120" s="33"/>
      <c r="D120" s="33"/>
      <c r="E120" s="33"/>
      <c r="F120" s="34"/>
      <c r="G120" s="34"/>
      <c r="H120" s="35">
        <f>'FIG 1'!N108</f>
        <v>0</v>
      </c>
      <c r="I120" s="35">
        <f>'FIG 2'!N108</f>
        <v>0</v>
      </c>
      <c r="J120" s="35">
        <f>'FIG 3'!N108</f>
        <v>0</v>
      </c>
      <c r="K120" s="36">
        <f t="shared" si="9"/>
        <v>0</v>
      </c>
      <c r="L120" s="36">
        <f t="shared" si="10"/>
        <v>0</v>
      </c>
      <c r="M120" s="37">
        <f>SUM('FIG 1'!Q108,'FIG 2'!Q108,'FIG 3'!Q108)</f>
        <v>0</v>
      </c>
      <c r="N120" s="36">
        <f t="shared" si="11"/>
        <v>0</v>
      </c>
    </row>
    <row r="121" spans="1:14" ht="21" x14ac:dyDescent="0.35">
      <c r="A121" s="60">
        <v>108</v>
      </c>
      <c r="B121" s="33"/>
      <c r="C121" s="33"/>
      <c r="D121" s="33"/>
      <c r="E121" s="33"/>
      <c r="F121" s="34"/>
      <c r="G121" s="34"/>
      <c r="H121" s="35">
        <f>'FIG 1'!N109</f>
        <v>0</v>
      </c>
      <c r="I121" s="35">
        <f>'FIG 2'!N109</f>
        <v>0</v>
      </c>
      <c r="J121" s="35">
        <f>'FIG 3'!N109</f>
        <v>0</v>
      </c>
      <c r="K121" s="36">
        <f t="shared" si="9"/>
        <v>0</v>
      </c>
      <c r="L121" s="36">
        <f t="shared" si="10"/>
        <v>0</v>
      </c>
      <c r="M121" s="37">
        <f>SUM('FIG 1'!Q109,'FIG 2'!Q109,'FIG 3'!Q109)</f>
        <v>0</v>
      </c>
      <c r="N121" s="36">
        <f t="shared" si="11"/>
        <v>0</v>
      </c>
    </row>
    <row r="122" spans="1:14" ht="21" x14ac:dyDescent="0.35">
      <c r="A122" s="60">
        <v>109</v>
      </c>
      <c r="B122" s="33"/>
      <c r="C122" s="33"/>
      <c r="D122" s="33"/>
      <c r="E122" s="33"/>
      <c r="F122" s="34"/>
      <c r="G122" s="34"/>
      <c r="H122" s="35">
        <f>'FIG 1'!N110</f>
        <v>0</v>
      </c>
      <c r="I122" s="35">
        <f>'FIG 2'!N110</f>
        <v>0</v>
      </c>
      <c r="J122" s="35">
        <f>'FIG 3'!N110</f>
        <v>0</v>
      </c>
      <c r="K122" s="36">
        <f t="shared" si="9"/>
        <v>0</v>
      </c>
      <c r="L122" s="36">
        <f t="shared" si="10"/>
        <v>0</v>
      </c>
      <c r="M122" s="37">
        <f>SUM('FIG 1'!Q110,'FIG 2'!Q110,'FIG 3'!Q110)</f>
        <v>0</v>
      </c>
      <c r="N122" s="36">
        <f t="shared" si="11"/>
        <v>0</v>
      </c>
    </row>
    <row r="123" spans="1:14" ht="21" x14ac:dyDescent="0.35">
      <c r="A123" s="60">
        <v>110</v>
      </c>
      <c r="B123" s="33"/>
      <c r="C123" s="33"/>
      <c r="D123" s="33"/>
      <c r="E123" s="33"/>
      <c r="F123" s="34"/>
      <c r="G123" s="34"/>
      <c r="H123" s="35">
        <f>'FIG 1'!N111</f>
        <v>0</v>
      </c>
      <c r="I123" s="35">
        <f>'FIG 2'!N111</f>
        <v>0</v>
      </c>
      <c r="J123" s="35">
        <f>'FIG 3'!N111</f>
        <v>0</v>
      </c>
      <c r="K123" s="36">
        <f t="shared" si="9"/>
        <v>0</v>
      </c>
      <c r="L123" s="36">
        <f t="shared" si="10"/>
        <v>0</v>
      </c>
      <c r="M123" s="37">
        <f>SUM('FIG 1'!Q111,'FIG 2'!Q111,'FIG 3'!Q111)</f>
        <v>0</v>
      </c>
      <c r="N123" s="36">
        <f t="shared" si="11"/>
        <v>0</v>
      </c>
    </row>
  </sheetData>
  <autoFilter ref="A13:N123">
    <sortState ref="A14:N123">
      <sortCondition ref="A13:A123"/>
    </sortState>
  </autoFilter>
  <mergeCells count="2">
    <mergeCell ref="G2:H2"/>
    <mergeCell ref="A1:N1"/>
  </mergeCells>
  <phoneticPr fontId="0" type="noConversion"/>
  <dataValidations count="3">
    <dataValidation type="list" allowBlank="1" showInputMessage="1" showErrorMessage="1" sqref="D14:D100">
      <formula1>#REF!</formula1>
    </dataValidation>
    <dataValidation type="list" allowBlank="1" showInputMessage="1" showErrorMessage="1" sqref="E14:E100">
      <formula1>$M$2:$M$5</formula1>
    </dataValidation>
    <dataValidation type="list" allowBlank="1" showInputMessage="1" showErrorMessage="1" sqref="G84:G100 G14:G82">
      <formula1>$N$2:$N$3</formula1>
    </dataValidation>
  </dataValidations>
  <printOptions horizontalCentered="1"/>
  <pageMargins left="0.59055118110236227" right="0.43307086614173229" top="0.6692913385826772" bottom="0.6692913385826772" header="0.23622047244094491" footer="0.39370078740157483"/>
  <pageSetup paperSize="9" scale="40" fitToHeight="3" orientation="portrait" r:id="rId1"/>
  <headerFooter alignWithMargins="0">
    <oddFooter>&amp;L&amp;F&amp;C&amp;"Arial Narrow,Bold"&amp;16&amp;D &amp;T&amp;RRichard Crisp</oddFooter>
  </headerFooter>
  <rowBreaks count="1" manualBreakCount="1">
    <brk id="69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W123"/>
  <sheetViews>
    <sheetView tabSelected="1" view="pageBreakPreview" topLeftCell="A10" zoomScale="60" zoomScaleNormal="70" workbookViewId="0">
      <selection activeCell="G66" sqref="G66"/>
    </sheetView>
  </sheetViews>
  <sheetFormatPr defaultRowHeight="20.25" x14ac:dyDescent="0.3"/>
  <cols>
    <col min="1" max="1" width="8.7109375" style="25" customWidth="1"/>
    <col min="2" max="2" width="33.140625" style="25" customWidth="1"/>
    <col min="3" max="3" width="13.5703125" style="25" customWidth="1"/>
    <col min="4" max="4" width="14.5703125" style="22" customWidth="1"/>
    <col min="5" max="5" width="18.140625" style="22" customWidth="1"/>
    <col min="6" max="6" width="13.7109375" style="22" customWidth="1"/>
    <col min="7" max="7" width="11.85546875" style="22" customWidth="1"/>
    <col min="8" max="11" width="15.28515625" style="25" customWidth="1"/>
    <col min="12" max="12" width="15.42578125" style="25" customWidth="1"/>
    <col min="13" max="13" width="16.5703125" style="24" customWidth="1"/>
    <col min="14" max="14" width="16.7109375" style="26" customWidth="1"/>
    <col min="15" max="16384" width="9.140625" style="25"/>
  </cols>
  <sheetData>
    <row r="1" spans="1:23" s="31" customFormat="1" ht="126.75" customHeight="1" x14ac:dyDescent="0.2">
      <c r="A1" s="130" t="s">
        <v>34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68"/>
      <c r="P1" s="68"/>
      <c r="Q1" s="68"/>
      <c r="R1" s="68"/>
      <c r="S1" s="68"/>
      <c r="T1" s="68"/>
      <c r="U1" s="68"/>
      <c r="V1" s="30"/>
      <c r="W1" s="30"/>
    </row>
    <row r="2" spans="1:23" s="65" customFormat="1" ht="33" customHeight="1" x14ac:dyDescent="0.2">
      <c r="A2" s="61" t="s">
        <v>72</v>
      </c>
      <c r="B2" s="62"/>
      <c r="C2" s="62"/>
      <c r="D2" s="62"/>
      <c r="E2" s="62"/>
      <c r="F2" s="112"/>
      <c r="G2" s="128" t="s">
        <v>29</v>
      </c>
      <c r="H2" s="129"/>
      <c r="I2" s="62"/>
      <c r="J2" s="62"/>
      <c r="K2" s="62"/>
      <c r="L2" s="62"/>
      <c r="M2" s="62"/>
      <c r="N2" s="62"/>
      <c r="O2" s="64"/>
      <c r="P2" s="64"/>
      <c r="Q2" s="64"/>
      <c r="R2" s="64"/>
      <c r="S2" s="64"/>
      <c r="T2" s="64"/>
      <c r="U2" s="64"/>
      <c r="V2" s="64"/>
      <c r="W2" s="64"/>
    </row>
    <row r="3" spans="1:23" s="28" customFormat="1" ht="38.25" customHeight="1" x14ac:dyDescent="0.35">
      <c r="A3" s="40"/>
      <c r="B3" s="41"/>
      <c r="C3" s="41"/>
      <c r="D3" s="42"/>
      <c r="E3" s="42"/>
      <c r="H3" s="43" t="s">
        <v>26</v>
      </c>
      <c r="I3" s="87" t="s">
        <v>64</v>
      </c>
      <c r="J3" s="80"/>
      <c r="K3" s="80"/>
      <c r="L3" s="80"/>
      <c r="M3" s="80"/>
      <c r="N3" s="80"/>
      <c r="P3" s="29"/>
    </row>
    <row r="4" spans="1:23" s="23" customFormat="1" ht="21" x14ac:dyDescent="0.35">
      <c r="A4" s="44"/>
      <c r="B4" s="42"/>
      <c r="C4" s="42"/>
      <c r="D4" s="41"/>
      <c r="E4" s="41"/>
      <c r="G4" s="41"/>
      <c r="H4" s="45"/>
      <c r="I4" s="76" t="s">
        <v>20</v>
      </c>
      <c r="J4" s="77"/>
      <c r="K4" s="78" t="s">
        <v>21</v>
      </c>
      <c r="L4" s="83"/>
      <c r="M4" s="78" t="s">
        <v>22</v>
      </c>
      <c r="N4" s="79"/>
    </row>
    <row r="5" spans="1:23" s="23" customFormat="1" ht="21" x14ac:dyDescent="0.35">
      <c r="A5" s="44"/>
      <c r="B5" s="42"/>
      <c r="C5" s="42"/>
      <c r="D5" s="41"/>
      <c r="E5" s="41"/>
      <c r="G5" s="41"/>
      <c r="H5" s="45"/>
      <c r="I5" s="46"/>
      <c r="J5" s="47"/>
      <c r="K5" s="46"/>
      <c r="L5" s="53"/>
      <c r="M5" s="46"/>
      <c r="N5" s="47"/>
    </row>
    <row r="6" spans="1:23" s="23" customFormat="1" ht="21" x14ac:dyDescent="0.35">
      <c r="A6" s="48" t="s">
        <v>0</v>
      </c>
      <c r="B6" s="49" t="s">
        <v>81</v>
      </c>
      <c r="C6" s="41"/>
      <c r="D6" s="50">
        <v>1.6</v>
      </c>
      <c r="E6" s="50"/>
      <c r="G6" s="41" t="s">
        <v>17</v>
      </c>
      <c r="H6" s="45">
        <v>1</v>
      </c>
      <c r="I6" s="84" t="s">
        <v>57</v>
      </c>
      <c r="J6" s="85"/>
      <c r="K6" s="84" t="s">
        <v>60</v>
      </c>
      <c r="L6" s="86"/>
      <c r="M6" s="84" t="s">
        <v>62</v>
      </c>
      <c r="N6" s="47"/>
    </row>
    <row r="7" spans="1:23" s="23" customFormat="1" ht="21" x14ac:dyDescent="0.35">
      <c r="A7" s="48" t="s">
        <v>1</v>
      </c>
      <c r="B7" s="49" t="s">
        <v>82</v>
      </c>
      <c r="C7" s="41"/>
      <c r="D7" s="50">
        <v>2</v>
      </c>
      <c r="E7" s="50"/>
      <c r="G7" s="41"/>
      <c r="H7" s="45">
        <v>2</v>
      </c>
      <c r="I7" s="84" t="s">
        <v>58</v>
      </c>
      <c r="J7" s="85"/>
      <c r="K7" s="84" t="s">
        <v>61</v>
      </c>
      <c r="L7" s="86"/>
      <c r="M7" s="84" t="s">
        <v>78</v>
      </c>
      <c r="N7" s="47"/>
    </row>
    <row r="8" spans="1:23" s="23" customFormat="1" ht="21" x14ac:dyDescent="0.35">
      <c r="A8" s="48" t="s">
        <v>2</v>
      </c>
      <c r="B8" s="49" t="s">
        <v>83</v>
      </c>
      <c r="C8" s="41"/>
      <c r="D8" s="50">
        <v>2.1</v>
      </c>
      <c r="E8" s="50"/>
      <c r="G8" s="41"/>
      <c r="H8" s="45">
        <v>3</v>
      </c>
      <c r="I8" s="84" t="s">
        <v>59</v>
      </c>
      <c r="J8" s="85"/>
      <c r="K8" s="84" t="s">
        <v>75</v>
      </c>
      <c r="L8" s="86"/>
      <c r="M8" s="84" t="s">
        <v>79</v>
      </c>
      <c r="N8" s="47"/>
    </row>
    <row r="9" spans="1:23" s="23" customFormat="1" ht="21" x14ac:dyDescent="0.35">
      <c r="A9" s="48"/>
      <c r="B9" s="49"/>
      <c r="C9" s="41"/>
      <c r="D9" s="56">
        <f>SUM('FIG 1'!C1,'FIG 2'!C1,'FIG 3'!C1,)</f>
        <v>5.7</v>
      </c>
      <c r="E9" s="50"/>
      <c r="G9" s="41"/>
      <c r="H9" s="45">
        <v>4</v>
      </c>
      <c r="I9" s="84" t="s">
        <v>73</v>
      </c>
      <c r="J9" s="85"/>
      <c r="K9" s="84" t="s">
        <v>76</v>
      </c>
      <c r="L9" s="86"/>
      <c r="M9" s="84" t="s">
        <v>63</v>
      </c>
      <c r="N9" s="47"/>
    </row>
    <row r="10" spans="1:23" s="23" customFormat="1" ht="21" x14ac:dyDescent="0.35">
      <c r="A10" s="44"/>
      <c r="B10" s="42"/>
      <c r="C10" s="42"/>
      <c r="D10" s="41"/>
      <c r="E10" s="41"/>
      <c r="G10" s="41"/>
      <c r="H10" s="45">
        <v>5</v>
      </c>
      <c r="I10" s="84" t="s">
        <v>74</v>
      </c>
      <c r="J10" s="85"/>
      <c r="K10" s="84" t="s">
        <v>77</v>
      </c>
      <c r="L10" s="86"/>
      <c r="M10" s="84" t="s">
        <v>80</v>
      </c>
      <c r="N10" s="47"/>
    </row>
    <row r="11" spans="1:23" s="23" customFormat="1" ht="21" x14ac:dyDescent="0.35">
      <c r="A11" s="44"/>
      <c r="B11" s="42"/>
      <c r="C11" s="42"/>
      <c r="D11" s="41"/>
      <c r="E11" s="41"/>
      <c r="G11" s="41"/>
      <c r="H11" s="45"/>
      <c r="I11" s="51"/>
      <c r="J11" s="52"/>
      <c r="K11" s="51"/>
      <c r="L11" s="82"/>
      <c r="M11" s="51"/>
      <c r="N11" s="52"/>
    </row>
    <row r="12" spans="1:23" s="23" customFormat="1" ht="21" x14ac:dyDescent="0.35">
      <c r="A12" s="44"/>
      <c r="B12" s="42"/>
      <c r="C12" s="42"/>
      <c r="E12" s="41"/>
      <c r="F12" s="41"/>
      <c r="G12" s="41"/>
      <c r="H12" s="53"/>
      <c r="I12" s="53"/>
      <c r="J12" s="53"/>
      <c r="K12" s="53"/>
      <c r="L12" s="53"/>
      <c r="M12" s="53"/>
      <c r="N12" s="53"/>
    </row>
    <row r="13" spans="1:23" s="27" customFormat="1" ht="41.25" customHeight="1" x14ac:dyDescent="0.2">
      <c r="A13" s="54" t="s">
        <v>24</v>
      </c>
      <c r="B13" s="55" t="s">
        <v>31</v>
      </c>
      <c r="C13" s="54" t="s">
        <v>27</v>
      </c>
      <c r="D13" s="27" t="s">
        <v>32</v>
      </c>
      <c r="E13" s="56" t="s">
        <v>46</v>
      </c>
      <c r="F13" s="54" t="s">
        <v>30</v>
      </c>
      <c r="G13" s="57" t="s">
        <v>28</v>
      </c>
      <c r="H13" s="54" t="s">
        <v>6</v>
      </c>
      <c r="I13" s="54" t="s">
        <v>7</v>
      </c>
      <c r="J13" s="54" t="s">
        <v>8</v>
      </c>
      <c r="K13" s="54" t="s">
        <v>25</v>
      </c>
      <c r="L13" s="57" t="s">
        <v>9</v>
      </c>
      <c r="M13" s="58" t="s">
        <v>4</v>
      </c>
      <c r="N13" s="59" t="s">
        <v>5</v>
      </c>
    </row>
    <row r="14" spans="1:23" ht="25.5" customHeight="1" x14ac:dyDescent="0.35">
      <c r="A14" s="66">
        <v>1</v>
      </c>
      <c r="B14" s="74" t="s">
        <v>91</v>
      </c>
      <c r="C14" s="74" t="s">
        <v>35</v>
      </c>
      <c r="D14" s="92" t="s">
        <v>36</v>
      </c>
      <c r="E14" s="90">
        <v>884336</v>
      </c>
      <c r="F14" s="89">
        <v>37989</v>
      </c>
      <c r="G14" s="74" t="s">
        <v>56</v>
      </c>
      <c r="H14" s="35">
        <v>9.76</v>
      </c>
      <c r="I14" s="35">
        <v>12.2</v>
      </c>
      <c r="J14" s="35">
        <v>12.46</v>
      </c>
      <c r="K14" s="36">
        <v>34.42</v>
      </c>
      <c r="L14" s="36">
        <v>60.386000000000003</v>
      </c>
      <c r="M14" s="37">
        <v>0</v>
      </c>
      <c r="N14" s="36">
        <v>60.386000000000003</v>
      </c>
    </row>
    <row r="15" spans="1:23" ht="25.5" customHeight="1" x14ac:dyDescent="0.35">
      <c r="A15" s="66">
        <v>2</v>
      </c>
      <c r="B15" s="75" t="s">
        <v>86</v>
      </c>
      <c r="C15" s="74" t="s">
        <v>38</v>
      </c>
      <c r="D15" s="92" t="s">
        <v>39</v>
      </c>
      <c r="E15" s="88">
        <v>875533</v>
      </c>
      <c r="F15" s="89">
        <v>38167</v>
      </c>
      <c r="G15" s="74" t="s">
        <v>56</v>
      </c>
      <c r="H15" s="35">
        <v>9.3866999999999994</v>
      </c>
      <c r="I15" s="35">
        <v>11.933299999999999</v>
      </c>
      <c r="J15" s="35">
        <v>11.48</v>
      </c>
      <c r="K15" s="36">
        <v>32.799999999999997</v>
      </c>
      <c r="L15" s="36">
        <v>57.543900000000001</v>
      </c>
      <c r="M15" s="37">
        <v>0</v>
      </c>
      <c r="N15" s="36">
        <v>57.543900000000001</v>
      </c>
    </row>
    <row r="16" spans="1:23" ht="25.5" customHeight="1" x14ac:dyDescent="0.35">
      <c r="A16" s="66">
        <v>3</v>
      </c>
      <c r="B16" s="75" t="s">
        <v>120</v>
      </c>
      <c r="C16" s="74" t="s">
        <v>35</v>
      </c>
      <c r="D16" s="92" t="s">
        <v>36</v>
      </c>
      <c r="E16" s="88">
        <v>1113103</v>
      </c>
      <c r="F16" s="89">
        <v>38476</v>
      </c>
      <c r="G16" s="74"/>
      <c r="H16" s="35">
        <v>9.4932999999999996</v>
      </c>
      <c r="I16" s="35">
        <v>11.666700000000001</v>
      </c>
      <c r="J16" s="35">
        <v>11.2</v>
      </c>
      <c r="K16" s="36">
        <v>32.36</v>
      </c>
      <c r="L16" s="36">
        <v>56.771900000000002</v>
      </c>
      <c r="M16" s="37">
        <v>0</v>
      </c>
      <c r="N16" s="36">
        <v>56.771900000000002</v>
      </c>
    </row>
    <row r="17" spans="1:14" ht="25.5" customHeight="1" x14ac:dyDescent="0.35">
      <c r="A17" s="66">
        <v>4</v>
      </c>
      <c r="B17" s="74" t="s">
        <v>121</v>
      </c>
      <c r="C17" s="74" t="s">
        <v>42</v>
      </c>
      <c r="D17" s="92" t="s">
        <v>37</v>
      </c>
      <c r="E17" s="88">
        <v>1178015</v>
      </c>
      <c r="F17" s="89">
        <v>38046</v>
      </c>
      <c r="G17" s="74" t="s">
        <v>56</v>
      </c>
      <c r="H17" s="35">
        <v>9.44</v>
      </c>
      <c r="I17" s="35">
        <v>11.7333</v>
      </c>
      <c r="J17" s="35">
        <v>10.57</v>
      </c>
      <c r="K17" s="36">
        <v>31.743299999999998</v>
      </c>
      <c r="L17" s="36">
        <v>55.69</v>
      </c>
      <c r="M17" s="37">
        <v>0</v>
      </c>
      <c r="N17" s="36">
        <v>55.69</v>
      </c>
    </row>
    <row r="18" spans="1:14" ht="25.5" customHeight="1" x14ac:dyDescent="0.35">
      <c r="A18" s="119">
        <v>5</v>
      </c>
      <c r="B18" s="74" t="s">
        <v>129</v>
      </c>
      <c r="C18" s="74" t="s">
        <v>38</v>
      </c>
      <c r="D18" s="92" t="s">
        <v>39</v>
      </c>
      <c r="E18" s="88">
        <v>1234759</v>
      </c>
      <c r="F18" s="89">
        <v>38324</v>
      </c>
      <c r="G18" s="74" t="s">
        <v>56</v>
      </c>
      <c r="H18" s="35">
        <v>8.5333000000000006</v>
      </c>
      <c r="I18" s="35">
        <v>11.466699999999999</v>
      </c>
      <c r="J18" s="35">
        <v>10.99</v>
      </c>
      <c r="K18" s="36">
        <v>30.990000000000002</v>
      </c>
      <c r="L18" s="36">
        <v>54.368400000000001</v>
      </c>
      <c r="M18" s="37">
        <v>0</v>
      </c>
      <c r="N18" s="36">
        <v>54.368400000000001</v>
      </c>
    </row>
    <row r="19" spans="1:14" ht="25.5" customHeight="1" x14ac:dyDescent="0.35">
      <c r="A19" s="66">
        <v>6</v>
      </c>
      <c r="B19" s="75" t="s">
        <v>90</v>
      </c>
      <c r="C19" s="74" t="s">
        <v>35</v>
      </c>
      <c r="D19" s="92" t="s">
        <v>36</v>
      </c>
      <c r="E19" s="88">
        <v>1175332</v>
      </c>
      <c r="F19" s="89">
        <v>38821</v>
      </c>
      <c r="G19" s="74"/>
      <c r="H19" s="35">
        <v>8.5867000000000004</v>
      </c>
      <c r="I19" s="35">
        <v>10.7333</v>
      </c>
      <c r="J19" s="35">
        <v>11.48</v>
      </c>
      <c r="K19" s="36">
        <v>30.8</v>
      </c>
      <c r="L19" s="36">
        <v>54.0351</v>
      </c>
      <c r="M19" s="37">
        <v>0</v>
      </c>
      <c r="N19" s="36">
        <v>54.0351</v>
      </c>
    </row>
    <row r="20" spans="1:14" ht="25.5" customHeight="1" x14ac:dyDescent="0.35">
      <c r="A20" s="66">
        <v>7</v>
      </c>
      <c r="B20" s="74" t="s">
        <v>109</v>
      </c>
      <c r="C20" s="74" t="s">
        <v>35</v>
      </c>
      <c r="D20" s="92" t="s">
        <v>36</v>
      </c>
      <c r="E20" s="90">
        <v>980876</v>
      </c>
      <c r="F20" s="89">
        <v>38307</v>
      </c>
      <c r="G20" s="74"/>
      <c r="H20" s="35">
        <v>9.1732999999999993</v>
      </c>
      <c r="I20" s="35">
        <v>10.8667</v>
      </c>
      <c r="J20" s="35">
        <v>10.71</v>
      </c>
      <c r="K20" s="36">
        <v>30.75</v>
      </c>
      <c r="L20" s="36">
        <v>53.947400000000002</v>
      </c>
      <c r="M20" s="37">
        <v>0</v>
      </c>
      <c r="N20" s="36">
        <v>53.947400000000002</v>
      </c>
    </row>
    <row r="21" spans="1:14" ht="25.5" customHeight="1" x14ac:dyDescent="0.35">
      <c r="A21" s="66">
        <v>8</v>
      </c>
      <c r="B21" s="74" t="s">
        <v>85</v>
      </c>
      <c r="C21" s="74" t="s">
        <v>137</v>
      </c>
      <c r="D21" s="92" t="s">
        <v>37</v>
      </c>
      <c r="E21" s="88">
        <v>1231996</v>
      </c>
      <c r="F21" s="89">
        <v>38267</v>
      </c>
      <c r="G21" s="113"/>
      <c r="H21" s="35">
        <v>8.9067000000000007</v>
      </c>
      <c r="I21" s="35">
        <v>10.7333</v>
      </c>
      <c r="J21" s="35">
        <v>10.85</v>
      </c>
      <c r="K21" s="36">
        <v>30.490000000000002</v>
      </c>
      <c r="L21" s="36">
        <v>53.491199999999999</v>
      </c>
      <c r="M21" s="37">
        <v>0</v>
      </c>
      <c r="N21" s="36">
        <v>53.491199999999999</v>
      </c>
    </row>
    <row r="22" spans="1:14" ht="25.5" customHeight="1" x14ac:dyDescent="0.35">
      <c r="A22" s="66">
        <v>9</v>
      </c>
      <c r="B22" s="75" t="s">
        <v>93</v>
      </c>
      <c r="C22" s="74" t="s">
        <v>38</v>
      </c>
      <c r="D22" s="92" t="s">
        <v>39</v>
      </c>
      <c r="E22" s="88">
        <v>1257216</v>
      </c>
      <c r="F22" s="89">
        <v>38778</v>
      </c>
      <c r="G22" s="74" t="s">
        <v>56</v>
      </c>
      <c r="H22" s="35">
        <v>8.0533000000000001</v>
      </c>
      <c r="I22" s="35">
        <v>11.2667</v>
      </c>
      <c r="J22" s="35">
        <v>10.99</v>
      </c>
      <c r="K22" s="36">
        <v>30.310000000000002</v>
      </c>
      <c r="L22" s="36">
        <v>53.175400000000003</v>
      </c>
      <c r="M22" s="37">
        <v>0</v>
      </c>
      <c r="N22" s="36">
        <v>53.175400000000003</v>
      </c>
    </row>
    <row r="23" spans="1:14" ht="25.5" customHeight="1" x14ac:dyDescent="0.35">
      <c r="A23" s="66">
        <v>10</v>
      </c>
      <c r="B23" s="74" t="s">
        <v>103</v>
      </c>
      <c r="C23" s="74" t="s">
        <v>44</v>
      </c>
      <c r="D23" s="92" t="s">
        <v>37</v>
      </c>
      <c r="E23" s="88">
        <v>1157620</v>
      </c>
      <c r="F23" s="89">
        <v>38452</v>
      </c>
      <c r="G23" s="74" t="s">
        <v>56</v>
      </c>
      <c r="H23" s="35">
        <v>9.5466999999999995</v>
      </c>
      <c r="I23" s="35">
        <v>11.066700000000001</v>
      </c>
      <c r="J23" s="35">
        <v>9.66</v>
      </c>
      <c r="K23" s="36">
        <v>30.273399999999999</v>
      </c>
      <c r="L23" s="36">
        <v>53.111199999999997</v>
      </c>
      <c r="M23" s="37">
        <v>0</v>
      </c>
      <c r="N23" s="36">
        <v>53.111199999999997</v>
      </c>
    </row>
    <row r="24" spans="1:14" ht="25.5" customHeight="1" x14ac:dyDescent="0.35">
      <c r="A24" s="66">
        <v>11</v>
      </c>
      <c r="B24" s="75" t="s">
        <v>94</v>
      </c>
      <c r="C24" s="74" t="s">
        <v>42</v>
      </c>
      <c r="D24" s="92" t="s">
        <v>37</v>
      </c>
      <c r="E24" s="88">
        <v>907650</v>
      </c>
      <c r="F24" s="89">
        <v>38435</v>
      </c>
      <c r="G24" s="74"/>
      <c r="H24" s="35">
        <v>7.8933</v>
      </c>
      <c r="I24" s="35">
        <v>11</v>
      </c>
      <c r="J24" s="35">
        <v>10.99</v>
      </c>
      <c r="K24" s="36">
        <v>29.883299999999998</v>
      </c>
      <c r="L24" s="36">
        <v>52.4268</v>
      </c>
      <c r="M24" s="37">
        <v>0</v>
      </c>
      <c r="N24" s="36">
        <v>52.4268</v>
      </c>
    </row>
    <row r="25" spans="1:14" ht="25.5" customHeight="1" x14ac:dyDescent="0.35">
      <c r="A25" s="66">
        <v>12</v>
      </c>
      <c r="B25" s="74" t="s">
        <v>92</v>
      </c>
      <c r="C25" s="74" t="s">
        <v>43</v>
      </c>
      <c r="D25" s="92" t="s">
        <v>37</v>
      </c>
      <c r="E25" s="88">
        <v>1195756</v>
      </c>
      <c r="F25" s="89">
        <v>38106</v>
      </c>
      <c r="G25" s="74" t="s">
        <v>56</v>
      </c>
      <c r="H25" s="38">
        <v>8.48</v>
      </c>
      <c r="I25" s="38">
        <v>9.7332999999999998</v>
      </c>
      <c r="J25" s="38">
        <v>11.34</v>
      </c>
      <c r="K25" s="39">
        <v>29.5533</v>
      </c>
      <c r="L25" s="36">
        <v>51.847900000000003</v>
      </c>
      <c r="M25" s="37">
        <v>0</v>
      </c>
      <c r="N25" s="39">
        <v>51.847900000000003</v>
      </c>
    </row>
    <row r="26" spans="1:14" ht="25.5" customHeight="1" x14ac:dyDescent="0.35">
      <c r="A26" s="66">
        <v>13</v>
      </c>
      <c r="B26" s="75" t="s">
        <v>102</v>
      </c>
      <c r="C26" s="74" t="s">
        <v>35</v>
      </c>
      <c r="D26" s="92" t="s">
        <v>36</v>
      </c>
      <c r="E26" s="88">
        <v>856321</v>
      </c>
      <c r="F26" s="89">
        <v>38640</v>
      </c>
      <c r="G26" s="74"/>
      <c r="H26" s="35">
        <v>8.8000000000000007</v>
      </c>
      <c r="I26" s="35">
        <v>10.333299999999999</v>
      </c>
      <c r="J26" s="35">
        <v>10.29</v>
      </c>
      <c r="K26" s="36">
        <v>29.423299999999998</v>
      </c>
      <c r="L26" s="36">
        <v>51.619799999999998</v>
      </c>
      <c r="M26" s="37">
        <v>0</v>
      </c>
      <c r="N26" s="36">
        <v>51.619799999999998</v>
      </c>
    </row>
    <row r="27" spans="1:14" ht="25.5" customHeight="1" x14ac:dyDescent="0.35">
      <c r="A27" s="66">
        <v>14</v>
      </c>
      <c r="B27" s="75" t="s">
        <v>97</v>
      </c>
      <c r="C27" s="74" t="s">
        <v>41</v>
      </c>
      <c r="D27" s="92" t="s">
        <v>37</v>
      </c>
      <c r="E27" s="88">
        <v>1136943</v>
      </c>
      <c r="F27" s="89">
        <v>38010</v>
      </c>
      <c r="G27" s="74" t="s">
        <v>56</v>
      </c>
      <c r="H27" s="35">
        <v>8.32</v>
      </c>
      <c r="I27" s="35">
        <v>10.2667</v>
      </c>
      <c r="J27" s="35">
        <v>10.64</v>
      </c>
      <c r="K27" s="36">
        <v>29.226700000000001</v>
      </c>
      <c r="L27" s="36">
        <v>51.274900000000002</v>
      </c>
      <c r="M27" s="37">
        <v>0</v>
      </c>
      <c r="N27" s="36">
        <v>51.274900000000002</v>
      </c>
    </row>
    <row r="28" spans="1:14" ht="25.5" customHeight="1" x14ac:dyDescent="0.35">
      <c r="A28" s="66">
        <v>15</v>
      </c>
      <c r="B28" s="74" t="s">
        <v>131</v>
      </c>
      <c r="C28" s="74" t="s">
        <v>38</v>
      </c>
      <c r="D28" s="92" t="s">
        <v>39</v>
      </c>
      <c r="E28" s="88">
        <v>964043</v>
      </c>
      <c r="F28" s="89">
        <v>38195</v>
      </c>
      <c r="G28" s="74"/>
      <c r="H28" s="35">
        <v>7.84</v>
      </c>
      <c r="I28" s="35">
        <v>10.7333</v>
      </c>
      <c r="J28" s="35">
        <v>10.5</v>
      </c>
      <c r="K28" s="36">
        <v>29.0733</v>
      </c>
      <c r="L28" s="36">
        <v>51.005800000000001</v>
      </c>
      <c r="M28" s="37">
        <v>0</v>
      </c>
      <c r="N28" s="36">
        <v>51.005800000000001</v>
      </c>
    </row>
    <row r="29" spans="1:14" ht="25.5" customHeight="1" x14ac:dyDescent="0.35">
      <c r="A29" s="66">
        <v>16</v>
      </c>
      <c r="B29" s="74" t="s">
        <v>89</v>
      </c>
      <c r="C29" s="74" t="s">
        <v>42</v>
      </c>
      <c r="D29" s="92" t="s">
        <v>37</v>
      </c>
      <c r="E29" s="88">
        <v>982790</v>
      </c>
      <c r="F29" s="89">
        <v>38100</v>
      </c>
      <c r="G29" s="74"/>
      <c r="H29" s="35">
        <v>8.2133000000000003</v>
      </c>
      <c r="I29" s="35">
        <v>11.066700000000001</v>
      </c>
      <c r="J29" s="35">
        <v>9.66</v>
      </c>
      <c r="K29" s="36">
        <v>28.94</v>
      </c>
      <c r="L29" s="36">
        <v>50.771900000000002</v>
      </c>
      <c r="M29" s="37">
        <v>0</v>
      </c>
      <c r="N29" s="36">
        <v>50.771900000000002</v>
      </c>
    </row>
    <row r="30" spans="1:14" ht="25.5" customHeight="1" x14ac:dyDescent="0.35">
      <c r="A30" s="66">
        <v>17</v>
      </c>
      <c r="B30" s="74" t="s">
        <v>105</v>
      </c>
      <c r="C30" s="74" t="s">
        <v>42</v>
      </c>
      <c r="D30" s="92" t="s">
        <v>37</v>
      </c>
      <c r="E30" s="88">
        <v>919910</v>
      </c>
      <c r="F30" s="89">
        <v>38541</v>
      </c>
      <c r="G30" s="74" t="s">
        <v>56</v>
      </c>
      <c r="H30" s="35">
        <v>8.3733000000000004</v>
      </c>
      <c r="I30" s="35">
        <v>10.1333</v>
      </c>
      <c r="J30" s="35">
        <v>10.36</v>
      </c>
      <c r="K30" s="36">
        <v>28.866599999999998</v>
      </c>
      <c r="L30" s="36">
        <v>50.6432</v>
      </c>
      <c r="M30" s="37">
        <v>0</v>
      </c>
      <c r="N30" s="36">
        <v>50.6432</v>
      </c>
    </row>
    <row r="31" spans="1:14" ht="25.5" customHeight="1" x14ac:dyDescent="0.35">
      <c r="A31" s="66">
        <v>18</v>
      </c>
      <c r="B31" s="75" t="s">
        <v>111</v>
      </c>
      <c r="C31" s="74" t="s">
        <v>45</v>
      </c>
      <c r="D31" s="92" t="s">
        <v>39</v>
      </c>
      <c r="E31" s="88">
        <v>1132897</v>
      </c>
      <c r="F31" s="89">
        <v>38036</v>
      </c>
      <c r="G31" s="74" t="s">
        <v>56</v>
      </c>
      <c r="H31" s="35">
        <v>8.5867000000000004</v>
      </c>
      <c r="I31" s="35">
        <v>10.6</v>
      </c>
      <c r="J31" s="35">
        <v>9.59</v>
      </c>
      <c r="K31" s="36">
        <v>28.776700000000002</v>
      </c>
      <c r="L31" s="36">
        <v>50.485399999999998</v>
      </c>
      <c r="M31" s="37">
        <v>0</v>
      </c>
      <c r="N31" s="36">
        <v>50.485399999999998</v>
      </c>
    </row>
    <row r="32" spans="1:14" ht="25.5" customHeight="1" x14ac:dyDescent="0.35">
      <c r="A32" s="66">
        <v>19</v>
      </c>
      <c r="B32" s="74" t="s">
        <v>115</v>
      </c>
      <c r="C32" s="74" t="s">
        <v>43</v>
      </c>
      <c r="D32" s="92" t="s">
        <v>37</v>
      </c>
      <c r="E32" s="88">
        <v>1211302</v>
      </c>
      <c r="F32" s="89">
        <v>38222</v>
      </c>
      <c r="G32" s="74"/>
      <c r="H32" s="35">
        <v>8.64</v>
      </c>
      <c r="I32" s="35">
        <v>10</v>
      </c>
      <c r="J32" s="35">
        <v>9.8699999999999992</v>
      </c>
      <c r="K32" s="36">
        <v>28.509999999999998</v>
      </c>
      <c r="L32" s="36">
        <v>50.017499999999998</v>
      </c>
      <c r="M32" s="37">
        <v>0</v>
      </c>
      <c r="N32" s="36">
        <v>50.017499999999998</v>
      </c>
    </row>
    <row r="33" spans="1:14" ht="25.5" customHeight="1" x14ac:dyDescent="0.35">
      <c r="A33" s="66">
        <v>20</v>
      </c>
      <c r="B33" s="74" t="s">
        <v>118</v>
      </c>
      <c r="C33" s="74" t="s">
        <v>43</v>
      </c>
      <c r="D33" s="92" t="s">
        <v>37</v>
      </c>
      <c r="E33" s="88">
        <v>1258301</v>
      </c>
      <c r="F33" s="89">
        <v>38276</v>
      </c>
      <c r="G33" s="74"/>
      <c r="H33" s="35">
        <v>7.84</v>
      </c>
      <c r="I33" s="35">
        <v>10.1333</v>
      </c>
      <c r="J33" s="35">
        <v>10.29</v>
      </c>
      <c r="K33" s="36">
        <v>28.263300000000001</v>
      </c>
      <c r="L33" s="36">
        <v>49.584699999999998</v>
      </c>
      <c r="M33" s="37">
        <v>0</v>
      </c>
      <c r="N33" s="36">
        <v>49.584699999999998</v>
      </c>
    </row>
    <row r="34" spans="1:14" ht="25.5" customHeight="1" x14ac:dyDescent="0.35">
      <c r="A34" s="119">
        <v>21</v>
      </c>
      <c r="B34" s="75" t="s">
        <v>116</v>
      </c>
      <c r="C34" s="74" t="s">
        <v>38</v>
      </c>
      <c r="D34" s="92" t="s">
        <v>39</v>
      </c>
      <c r="E34" s="88">
        <v>1269660</v>
      </c>
      <c r="F34" s="89">
        <v>38095</v>
      </c>
      <c r="G34" s="74"/>
      <c r="H34" s="35">
        <v>7.52</v>
      </c>
      <c r="I34" s="35">
        <v>10.1333</v>
      </c>
      <c r="J34" s="35">
        <v>10.57</v>
      </c>
      <c r="K34" s="36">
        <v>28.223300000000002</v>
      </c>
      <c r="L34" s="36">
        <v>49.514600000000002</v>
      </c>
      <c r="M34" s="37">
        <v>0</v>
      </c>
      <c r="N34" s="36">
        <v>49.514600000000002</v>
      </c>
    </row>
    <row r="35" spans="1:14" ht="25.5" customHeight="1" x14ac:dyDescent="0.35">
      <c r="A35" s="66">
        <v>22</v>
      </c>
      <c r="B35" s="75" t="s">
        <v>96</v>
      </c>
      <c r="C35" s="74" t="s">
        <v>43</v>
      </c>
      <c r="D35" s="92" t="s">
        <v>37</v>
      </c>
      <c r="E35" s="88">
        <v>1258298</v>
      </c>
      <c r="F35" s="89">
        <v>38497</v>
      </c>
      <c r="G35" s="74"/>
      <c r="H35" s="35">
        <v>8.0533000000000001</v>
      </c>
      <c r="I35" s="35">
        <v>10.2667</v>
      </c>
      <c r="J35" s="35">
        <v>9.8000000000000007</v>
      </c>
      <c r="K35" s="36">
        <v>28.12</v>
      </c>
      <c r="L35" s="36">
        <v>49.333300000000001</v>
      </c>
      <c r="M35" s="37">
        <v>0</v>
      </c>
      <c r="N35" s="36">
        <v>49.333300000000001</v>
      </c>
    </row>
    <row r="36" spans="1:14" ht="25.5" customHeight="1" x14ac:dyDescent="0.35">
      <c r="A36" s="66">
        <v>23</v>
      </c>
      <c r="B36" s="75" t="s">
        <v>133</v>
      </c>
      <c r="C36" s="74" t="s">
        <v>42</v>
      </c>
      <c r="D36" s="92" t="s">
        <v>37</v>
      </c>
      <c r="E36" s="88">
        <v>1309322</v>
      </c>
      <c r="F36" s="89">
        <v>38240</v>
      </c>
      <c r="G36" s="74"/>
      <c r="H36" s="35">
        <v>8.32</v>
      </c>
      <c r="I36" s="35">
        <v>10.4</v>
      </c>
      <c r="J36" s="35">
        <v>9.31</v>
      </c>
      <c r="K36" s="36">
        <v>28.03</v>
      </c>
      <c r="L36" s="36">
        <v>49.175400000000003</v>
      </c>
      <c r="M36" s="37">
        <v>0</v>
      </c>
      <c r="N36" s="36">
        <v>49.175400000000003</v>
      </c>
    </row>
    <row r="37" spans="1:14" ht="25.5" customHeight="1" x14ac:dyDescent="0.35">
      <c r="A37" s="66">
        <v>24</v>
      </c>
      <c r="B37" s="74" t="s">
        <v>128</v>
      </c>
      <c r="C37" s="74" t="s">
        <v>35</v>
      </c>
      <c r="D37" s="92" t="s">
        <v>36</v>
      </c>
      <c r="E37" s="88">
        <v>939848</v>
      </c>
      <c r="F37" s="89">
        <v>38387</v>
      </c>
      <c r="G37" s="74"/>
      <c r="H37" s="35">
        <v>8.32</v>
      </c>
      <c r="I37" s="35">
        <v>10.066700000000001</v>
      </c>
      <c r="J37" s="35">
        <v>9.4499999999999993</v>
      </c>
      <c r="K37" s="36">
        <v>27.8367</v>
      </c>
      <c r="L37" s="36">
        <v>48.836300000000001</v>
      </c>
      <c r="M37" s="37">
        <v>0</v>
      </c>
      <c r="N37" s="36">
        <v>48.836300000000001</v>
      </c>
    </row>
    <row r="38" spans="1:14" ht="25.5" customHeight="1" x14ac:dyDescent="0.35">
      <c r="A38" s="66">
        <v>25</v>
      </c>
      <c r="B38" s="74" t="s">
        <v>125</v>
      </c>
      <c r="C38" s="74" t="s">
        <v>45</v>
      </c>
      <c r="D38" s="92" t="s">
        <v>39</v>
      </c>
      <c r="E38" s="88">
        <v>1220616</v>
      </c>
      <c r="F38" s="89">
        <v>38562</v>
      </c>
      <c r="G38" s="74" t="s">
        <v>56</v>
      </c>
      <c r="H38" s="35">
        <v>8.48</v>
      </c>
      <c r="I38" s="35">
        <v>9.4666999999999994</v>
      </c>
      <c r="J38" s="35">
        <v>9.8699999999999992</v>
      </c>
      <c r="K38" s="36">
        <v>27.816699999999997</v>
      </c>
      <c r="L38" s="36">
        <v>48.801200000000001</v>
      </c>
      <c r="M38" s="37">
        <v>0</v>
      </c>
      <c r="N38" s="36">
        <v>48.801200000000001</v>
      </c>
    </row>
    <row r="39" spans="1:14" ht="25.5" customHeight="1" x14ac:dyDescent="0.35">
      <c r="A39" s="66">
        <v>26</v>
      </c>
      <c r="B39" s="74" t="s">
        <v>106</v>
      </c>
      <c r="C39" s="74" t="s">
        <v>35</v>
      </c>
      <c r="D39" s="92" t="s">
        <v>36</v>
      </c>
      <c r="E39" s="90">
        <v>1118674</v>
      </c>
      <c r="F39" s="89">
        <v>38314</v>
      </c>
      <c r="G39" s="74"/>
      <c r="H39" s="35">
        <v>7.7332999999999998</v>
      </c>
      <c r="I39" s="35">
        <v>10.4</v>
      </c>
      <c r="J39" s="35">
        <v>9.31</v>
      </c>
      <c r="K39" s="36">
        <v>27.443300000000001</v>
      </c>
      <c r="L39" s="36">
        <v>48.146099999999997</v>
      </c>
      <c r="M39" s="37">
        <v>0</v>
      </c>
      <c r="N39" s="36">
        <v>48.146099999999997</v>
      </c>
    </row>
    <row r="40" spans="1:14" ht="25.5" customHeight="1" x14ac:dyDescent="0.35">
      <c r="A40" s="66">
        <v>27</v>
      </c>
      <c r="B40" s="74" t="s">
        <v>127</v>
      </c>
      <c r="C40" s="74" t="s">
        <v>42</v>
      </c>
      <c r="D40" s="92" t="s">
        <v>37</v>
      </c>
      <c r="E40" s="90">
        <v>1234566</v>
      </c>
      <c r="F40" s="89">
        <v>39155</v>
      </c>
      <c r="G40" s="74"/>
      <c r="H40" s="35">
        <v>8.0533000000000001</v>
      </c>
      <c r="I40" s="35">
        <v>8.8666999999999998</v>
      </c>
      <c r="J40" s="35">
        <v>10.01</v>
      </c>
      <c r="K40" s="36">
        <v>26.93</v>
      </c>
      <c r="L40" s="36">
        <v>47.245600000000003</v>
      </c>
      <c r="M40" s="37">
        <v>0</v>
      </c>
      <c r="N40" s="36">
        <v>47.245600000000003</v>
      </c>
    </row>
    <row r="41" spans="1:14" ht="25.5" customHeight="1" x14ac:dyDescent="0.35">
      <c r="A41" s="66">
        <v>28</v>
      </c>
      <c r="B41" s="74" t="s">
        <v>95</v>
      </c>
      <c r="C41" s="74" t="s">
        <v>35</v>
      </c>
      <c r="D41" s="92" t="s">
        <v>36</v>
      </c>
      <c r="E41" s="88">
        <v>1143104</v>
      </c>
      <c r="F41" s="89">
        <v>38485</v>
      </c>
      <c r="G41" s="74"/>
      <c r="H41" s="35">
        <v>7.4132999999999996</v>
      </c>
      <c r="I41" s="35">
        <v>9.8000000000000007</v>
      </c>
      <c r="J41" s="35">
        <v>9.66</v>
      </c>
      <c r="K41" s="36">
        <v>26.8733</v>
      </c>
      <c r="L41" s="36">
        <v>47.146099999999997</v>
      </c>
      <c r="M41" s="37">
        <v>0</v>
      </c>
      <c r="N41" s="36">
        <v>47.146099999999997</v>
      </c>
    </row>
    <row r="42" spans="1:14" ht="25.5" customHeight="1" x14ac:dyDescent="0.35">
      <c r="A42" s="66">
        <v>29</v>
      </c>
      <c r="B42" s="75" t="s">
        <v>130</v>
      </c>
      <c r="C42" s="74" t="s">
        <v>40</v>
      </c>
      <c r="D42" s="92" t="s">
        <v>37</v>
      </c>
      <c r="E42" s="88">
        <v>939899</v>
      </c>
      <c r="F42" s="89">
        <v>38398</v>
      </c>
      <c r="G42" s="74"/>
      <c r="H42" s="35">
        <v>8.2667000000000002</v>
      </c>
      <c r="I42" s="35">
        <v>9.8000000000000007</v>
      </c>
      <c r="J42" s="35">
        <v>8.4700000000000006</v>
      </c>
      <c r="K42" s="36">
        <v>26.536700000000003</v>
      </c>
      <c r="L42" s="36">
        <v>46.555599999999998</v>
      </c>
      <c r="M42" s="37">
        <v>0</v>
      </c>
      <c r="N42" s="36">
        <v>46.555599999999998</v>
      </c>
    </row>
    <row r="43" spans="1:14" ht="25.5" customHeight="1" x14ac:dyDescent="0.35">
      <c r="A43" s="66">
        <v>30</v>
      </c>
      <c r="B43" s="75" t="s">
        <v>113</v>
      </c>
      <c r="C43" s="74" t="s">
        <v>42</v>
      </c>
      <c r="D43" s="92" t="s">
        <v>37</v>
      </c>
      <c r="E43" s="88">
        <v>1294640</v>
      </c>
      <c r="F43" s="89">
        <v>38224</v>
      </c>
      <c r="G43" s="74"/>
      <c r="H43" s="35">
        <v>7.68</v>
      </c>
      <c r="I43" s="35">
        <v>9.9332999999999991</v>
      </c>
      <c r="J43" s="35">
        <v>8.68</v>
      </c>
      <c r="K43" s="36">
        <v>26.293299999999999</v>
      </c>
      <c r="L43" s="36">
        <v>46.128599999999999</v>
      </c>
      <c r="M43" s="37">
        <v>0</v>
      </c>
      <c r="N43" s="36">
        <v>46.128599999999999</v>
      </c>
    </row>
    <row r="44" spans="1:14" ht="25.5" customHeight="1" x14ac:dyDescent="0.35">
      <c r="A44" s="66">
        <v>31</v>
      </c>
      <c r="B44" s="75" t="s">
        <v>134</v>
      </c>
      <c r="C44" s="74" t="s">
        <v>137</v>
      </c>
      <c r="D44" s="92" t="s">
        <v>37</v>
      </c>
      <c r="E44" s="88">
        <v>1231995</v>
      </c>
      <c r="F44" s="89">
        <v>38451</v>
      </c>
      <c r="G44" s="113"/>
      <c r="H44" s="35">
        <v>8.1067</v>
      </c>
      <c r="I44" s="35">
        <v>9</v>
      </c>
      <c r="J44" s="35">
        <v>8.89</v>
      </c>
      <c r="K44" s="36">
        <v>25.996700000000001</v>
      </c>
      <c r="L44" s="36">
        <v>45.608199999999997</v>
      </c>
      <c r="M44" s="37">
        <v>0</v>
      </c>
      <c r="N44" s="36">
        <v>45.608199999999997</v>
      </c>
    </row>
    <row r="45" spans="1:14" ht="25.5" customHeight="1" x14ac:dyDescent="0.35">
      <c r="A45" s="66">
        <v>32</v>
      </c>
      <c r="B45" s="75" t="s">
        <v>84</v>
      </c>
      <c r="C45" s="74" t="s">
        <v>35</v>
      </c>
      <c r="D45" s="92" t="s">
        <v>36</v>
      </c>
      <c r="E45" s="88">
        <v>1118677</v>
      </c>
      <c r="F45" s="89">
        <v>38588</v>
      </c>
      <c r="G45" s="74"/>
      <c r="H45" s="35">
        <v>7.6266999999999996</v>
      </c>
      <c r="I45" s="35">
        <v>9.6667000000000005</v>
      </c>
      <c r="J45" s="35">
        <v>8.68</v>
      </c>
      <c r="K45" s="36">
        <v>25.973399999999998</v>
      </c>
      <c r="L45" s="36">
        <v>45.567399999999999</v>
      </c>
      <c r="M45" s="37">
        <v>0</v>
      </c>
      <c r="N45" s="36">
        <v>45.567399999999999</v>
      </c>
    </row>
    <row r="46" spans="1:14" ht="25.5" customHeight="1" x14ac:dyDescent="0.35">
      <c r="A46" s="66">
        <v>33</v>
      </c>
      <c r="B46" s="74" t="s">
        <v>135</v>
      </c>
      <c r="C46" s="74" t="s">
        <v>38</v>
      </c>
      <c r="D46" s="92" t="s">
        <v>39</v>
      </c>
      <c r="E46" s="88">
        <v>1226667</v>
      </c>
      <c r="F46" s="89">
        <v>38451</v>
      </c>
      <c r="G46" s="74"/>
      <c r="H46" s="35">
        <v>6.7732999999999999</v>
      </c>
      <c r="I46" s="35">
        <v>9.0667000000000009</v>
      </c>
      <c r="J46" s="35">
        <v>10.01</v>
      </c>
      <c r="K46" s="36">
        <v>25.85</v>
      </c>
      <c r="L46" s="36">
        <v>45.350900000000003</v>
      </c>
      <c r="M46" s="37">
        <v>0</v>
      </c>
      <c r="N46" s="36">
        <v>45.350900000000003</v>
      </c>
    </row>
    <row r="47" spans="1:14" ht="25.5" customHeight="1" x14ac:dyDescent="0.35">
      <c r="A47" s="66">
        <v>34</v>
      </c>
      <c r="B47" s="74" t="s">
        <v>126</v>
      </c>
      <c r="C47" s="74" t="s">
        <v>41</v>
      </c>
      <c r="D47" s="92" t="s">
        <v>37</v>
      </c>
      <c r="E47" s="88">
        <v>1205771</v>
      </c>
      <c r="F47" s="89">
        <v>38023</v>
      </c>
      <c r="G47" s="74"/>
      <c r="H47" s="35">
        <v>7.04</v>
      </c>
      <c r="I47" s="35">
        <v>10.4</v>
      </c>
      <c r="J47" s="35">
        <v>8.33</v>
      </c>
      <c r="K47" s="36">
        <v>25.770000000000003</v>
      </c>
      <c r="L47" s="36">
        <v>45.210500000000003</v>
      </c>
      <c r="M47" s="37">
        <v>0</v>
      </c>
      <c r="N47" s="36">
        <v>45.210500000000003</v>
      </c>
    </row>
    <row r="48" spans="1:14" ht="25.5" customHeight="1" x14ac:dyDescent="0.35">
      <c r="A48" s="66">
        <v>35</v>
      </c>
      <c r="B48" s="74" t="s">
        <v>123</v>
      </c>
      <c r="C48" s="74" t="s">
        <v>38</v>
      </c>
      <c r="D48" s="92" t="s">
        <v>39</v>
      </c>
      <c r="E48" s="90">
        <v>964028</v>
      </c>
      <c r="F48" s="89">
        <v>38076</v>
      </c>
      <c r="G48" s="74"/>
      <c r="H48" s="35">
        <v>7.7866999999999997</v>
      </c>
      <c r="I48" s="35">
        <v>9.6</v>
      </c>
      <c r="J48" s="35">
        <v>8.0500000000000007</v>
      </c>
      <c r="K48" s="36">
        <v>25.436699999999998</v>
      </c>
      <c r="L48" s="36">
        <v>44.625799999999998</v>
      </c>
      <c r="M48" s="37">
        <v>0</v>
      </c>
      <c r="N48" s="36">
        <v>44.625799999999998</v>
      </c>
    </row>
    <row r="49" spans="1:14" ht="25.5" customHeight="1" x14ac:dyDescent="0.35">
      <c r="A49" s="66">
        <v>36</v>
      </c>
      <c r="B49" s="75" t="s">
        <v>122</v>
      </c>
      <c r="C49" s="74" t="s">
        <v>35</v>
      </c>
      <c r="D49" s="92" t="s">
        <v>36</v>
      </c>
      <c r="E49" s="88">
        <v>1118679</v>
      </c>
      <c r="F49" s="89">
        <v>38588</v>
      </c>
      <c r="G49" s="74"/>
      <c r="H49" s="35">
        <v>7.52</v>
      </c>
      <c r="I49" s="35">
        <v>9.9332999999999991</v>
      </c>
      <c r="J49" s="35">
        <v>7.98</v>
      </c>
      <c r="K49" s="36">
        <v>25.433299999999999</v>
      </c>
      <c r="L49" s="36">
        <v>44.619799999999998</v>
      </c>
      <c r="M49" s="37">
        <v>0</v>
      </c>
      <c r="N49" s="36">
        <v>44.619799999999998</v>
      </c>
    </row>
    <row r="50" spans="1:14" ht="25.5" customHeight="1" x14ac:dyDescent="0.35">
      <c r="A50" s="66">
        <v>37</v>
      </c>
      <c r="B50" s="74" t="s">
        <v>112</v>
      </c>
      <c r="C50" s="74" t="s">
        <v>41</v>
      </c>
      <c r="D50" s="92" t="s">
        <v>37</v>
      </c>
      <c r="E50" s="90">
        <v>1205773</v>
      </c>
      <c r="F50" s="89">
        <v>38463</v>
      </c>
      <c r="G50" s="74"/>
      <c r="H50" s="35">
        <v>7.8933</v>
      </c>
      <c r="I50" s="35">
        <v>8</v>
      </c>
      <c r="J50" s="35">
        <v>9.31</v>
      </c>
      <c r="K50" s="36">
        <v>25.203299999999999</v>
      </c>
      <c r="L50" s="36">
        <v>44.216299999999997</v>
      </c>
      <c r="M50" s="37">
        <v>0</v>
      </c>
      <c r="N50" s="36">
        <v>44.216299999999997</v>
      </c>
    </row>
    <row r="51" spans="1:14" ht="25.5" customHeight="1" x14ac:dyDescent="0.35">
      <c r="A51" s="66">
        <v>38</v>
      </c>
      <c r="B51" s="74" t="s">
        <v>114</v>
      </c>
      <c r="C51" s="74" t="s">
        <v>40</v>
      </c>
      <c r="D51" s="92" t="s">
        <v>37</v>
      </c>
      <c r="E51" s="91">
        <v>1250331</v>
      </c>
      <c r="F51" s="89">
        <v>39117</v>
      </c>
      <c r="G51" s="74"/>
      <c r="H51" s="35">
        <v>7.52</v>
      </c>
      <c r="I51" s="35">
        <v>9.1999999999999993</v>
      </c>
      <c r="J51" s="35">
        <v>7.77</v>
      </c>
      <c r="K51" s="36">
        <v>24.49</v>
      </c>
      <c r="L51" s="36">
        <v>42.9649</v>
      </c>
      <c r="M51" s="37">
        <v>0</v>
      </c>
      <c r="N51" s="36">
        <v>42.9649</v>
      </c>
    </row>
    <row r="52" spans="1:14" ht="25.5" customHeight="1" x14ac:dyDescent="0.35">
      <c r="A52" s="66">
        <v>39</v>
      </c>
      <c r="B52" s="75" t="s">
        <v>100</v>
      </c>
      <c r="C52" s="74" t="s">
        <v>38</v>
      </c>
      <c r="D52" s="92" t="s">
        <v>39</v>
      </c>
      <c r="E52" s="88">
        <v>1171446</v>
      </c>
      <c r="F52" s="89">
        <v>38638</v>
      </c>
      <c r="G52" s="74"/>
      <c r="H52" s="35">
        <v>6.9866999999999999</v>
      </c>
      <c r="I52" s="35">
        <v>8.8000000000000007</v>
      </c>
      <c r="J52" s="35">
        <v>8.61</v>
      </c>
      <c r="K52" s="36">
        <v>24.396699999999999</v>
      </c>
      <c r="L52" s="36">
        <v>42.801200000000001</v>
      </c>
      <c r="M52" s="37">
        <v>0</v>
      </c>
      <c r="N52" s="36">
        <v>42.801200000000001</v>
      </c>
    </row>
    <row r="53" spans="1:14" ht="25.5" customHeight="1" x14ac:dyDescent="0.35">
      <c r="A53" s="66">
        <v>40</v>
      </c>
      <c r="B53" s="74" t="s">
        <v>107</v>
      </c>
      <c r="C53" s="74" t="s">
        <v>35</v>
      </c>
      <c r="D53" s="92" t="s">
        <v>36</v>
      </c>
      <c r="E53" s="88">
        <v>1113104</v>
      </c>
      <c r="F53" s="89">
        <v>38269</v>
      </c>
      <c r="G53" s="74"/>
      <c r="H53" s="35">
        <v>7.5732999999999997</v>
      </c>
      <c r="I53" s="35">
        <v>8.8000000000000007</v>
      </c>
      <c r="J53" s="35">
        <v>7.91</v>
      </c>
      <c r="K53" s="36">
        <v>24.283300000000001</v>
      </c>
      <c r="L53" s="36">
        <v>42.6023</v>
      </c>
      <c r="M53" s="37">
        <v>0</v>
      </c>
      <c r="N53" s="36">
        <v>42.6023</v>
      </c>
    </row>
    <row r="54" spans="1:14" ht="25.5" customHeight="1" x14ac:dyDescent="0.35">
      <c r="A54" s="66">
        <v>41</v>
      </c>
      <c r="B54" s="74" t="s">
        <v>99</v>
      </c>
      <c r="C54" s="74" t="s">
        <v>35</v>
      </c>
      <c r="D54" s="92" t="s">
        <v>36</v>
      </c>
      <c r="E54" s="88">
        <v>1207712</v>
      </c>
      <c r="F54" s="89">
        <v>38098</v>
      </c>
      <c r="G54" s="74"/>
      <c r="H54" s="35">
        <v>6.6666999999999996</v>
      </c>
      <c r="I54" s="35">
        <v>8.6667000000000005</v>
      </c>
      <c r="J54" s="35">
        <v>8.75</v>
      </c>
      <c r="K54" s="36">
        <v>24.083400000000001</v>
      </c>
      <c r="L54" s="36">
        <v>42.251600000000003</v>
      </c>
      <c r="M54" s="37">
        <v>0</v>
      </c>
      <c r="N54" s="36">
        <v>42.251600000000003</v>
      </c>
    </row>
    <row r="55" spans="1:14" ht="25.5" customHeight="1" x14ac:dyDescent="0.35">
      <c r="A55" s="66">
        <v>42</v>
      </c>
      <c r="B55" s="75" t="s">
        <v>124</v>
      </c>
      <c r="C55" s="74" t="s">
        <v>42</v>
      </c>
      <c r="D55" s="92" t="s">
        <v>37</v>
      </c>
      <c r="E55" s="88">
        <v>1204958</v>
      </c>
      <c r="F55" s="89">
        <v>38527</v>
      </c>
      <c r="G55" s="74"/>
      <c r="H55" s="35">
        <v>6.3467000000000002</v>
      </c>
      <c r="I55" s="35">
        <v>9.2667000000000002</v>
      </c>
      <c r="J55" s="35">
        <v>8.0500000000000007</v>
      </c>
      <c r="K55" s="36">
        <v>23.663400000000003</v>
      </c>
      <c r="L55" s="36">
        <v>41.514699999999998</v>
      </c>
      <c r="M55" s="37">
        <v>0</v>
      </c>
      <c r="N55" s="36">
        <v>41.514699999999998</v>
      </c>
    </row>
    <row r="56" spans="1:14" ht="25.5" customHeight="1" x14ac:dyDescent="0.35">
      <c r="A56" s="66">
        <v>43</v>
      </c>
      <c r="B56" s="74" t="s">
        <v>110</v>
      </c>
      <c r="C56" s="74" t="s">
        <v>38</v>
      </c>
      <c r="D56" s="92" t="s">
        <v>39</v>
      </c>
      <c r="E56" s="88">
        <v>1215466</v>
      </c>
      <c r="F56" s="89">
        <v>38238</v>
      </c>
      <c r="G56" s="74"/>
      <c r="H56" s="35">
        <v>8.1067</v>
      </c>
      <c r="I56" s="35">
        <v>8.0667000000000009</v>
      </c>
      <c r="J56" s="35">
        <v>7.35</v>
      </c>
      <c r="K56" s="36">
        <v>23.523400000000002</v>
      </c>
      <c r="L56" s="36">
        <v>41.269100000000002</v>
      </c>
      <c r="M56" s="37">
        <v>0</v>
      </c>
      <c r="N56" s="36">
        <v>41.269100000000002</v>
      </c>
    </row>
    <row r="57" spans="1:14" ht="25.5" customHeight="1" x14ac:dyDescent="0.35">
      <c r="A57" s="66">
        <v>44</v>
      </c>
      <c r="B57" s="74" t="s">
        <v>119</v>
      </c>
      <c r="C57" s="74" t="s">
        <v>42</v>
      </c>
      <c r="D57" s="92" t="s">
        <v>37</v>
      </c>
      <c r="E57" s="90">
        <v>1227551</v>
      </c>
      <c r="F57" s="89">
        <v>38698</v>
      </c>
      <c r="G57" s="74"/>
      <c r="H57" s="35">
        <v>8.3733000000000004</v>
      </c>
      <c r="I57" s="35">
        <v>6.6666999999999996</v>
      </c>
      <c r="J57" s="35">
        <v>8.4700000000000006</v>
      </c>
      <c r="K57" s="36">
        <v>23.509999999999998</v>
      </c>
      <c r="L57" s="36">
        <v>41.245600000000003</v>
      </c>
      <c r="M57" s="37">
        <v>0</v>
      </c>
      <c r="N57" s="36">
        <v>41.245600000000003</v>
      </c>
    </row>
    <row r="58" spans="1:14" ht="25.5" customHeight="1" x14ac:dyDescent="0.35">
      <c r="A58" s="66">
        <v>45</v>
      </c>
      <c r="B58" s="75" t="s">
        <v>98</v>
      </c>
      <c r="C58" s="74" t="s">
        <v>42</v>
      </c>
      <c r="D58" s="92" t="s">
        <v>37</v>
      </c>
      <c r="E58" s="88">
        <v>1210198</v>
      </c>
      <c r="F58" s="89">
        <v>38967</v>
      </c>
      <c r="G58" s="74"/>
      <c r="H58" s="35">
        <v>6.1333000000000002</v>
      </c>
      <c r="I58" s="35">
        <v>8.7332999999999998</v>
      </c>
      <c r="J58" s="35">
        <v>8.4700000000000006</v>
      </c>
      <c r="K58" s="36">
        <v>23.336600000000001</v>
      </c>
      <c r="L58" s="36">
        <v>40.941400000000002</v>
      </c>
      <c r="M58" s="37">
        <v>0</v>
      </c>
      <c r="N58" s="36">
        <v>40.941400000000002</v>
      </c>
    </row>
    <row r="59" spans="1:14" ht="25.5" customHeight="1" x14ac:dyDescent="0.35">
      <c r="A59" s="66">
        <v>46</v>
      </c>
      <c r="B59" s="74" t="s">
        <v>136</v>
      </c>
      <c r="C59" s="74" t="s">
        <v>38</v>
      </c>
      <c r="D59" s="92" t="s">
        <v>39</v>
      </c>
      <c r="E59" s="88">
        <v>1269657</v>
      </c>
      <c r="F59" s="89">
        <v>38419</v>
      </c>
      <c r="G59" s="74"/>
      <c r="H59" s="35">
        <v>7.3067000000000002</v>
      </c>
      <c r="I59" s="35">
        <v>7.5332999999999997</v>
      </c>
      <c r="J59" s="35">
        <v>7.84</v>
      </c>
      <c r="K59" s="36">
        <v>22.68</v>
      </c>
      <c r="L59" s="36">
        <v>39.789499999999997</v>
      </c>
      <c r="M59" s="37">
        <v>0</v>
      </c>
      <c r="N59" s="36">
        <v>39.789499999999997</v>
      </c>
    </row>
    <row r="60" spans="1:14" ht="25.5" customHeight="1" x14ac:dyDescent="0.35">
      <c r="A60" s="66">
        <v>47</v>
      </c>
      <c r="B60" s="75" t="s">
        <v>108</v>
      </c>
      <c r="C60" s="74" t="s">
        <v>137</v>
      </c>
      <c r="D60" s="92" t="s">
        <v>37</v>
      </c>
      <c r="E60" s="88">
        <v>1183360</v>
      </c>
      <c r="F60" s="89">
        <v>38299</v>
      </c>
      <c r="G60" s="113"/>
      <c r="H60" s="35">
        <v>7.8933</v>
      </c>
      <c r="I60" s="35">
        <v>7.8</v>
      </c>
      <c r="J60" s="35">
        <v>6.79</v>
      </c>
      <c r="K60" s="36">
        <v>22.4833</v>
      </c>
      <c r="L60" s="36">
        <v>39.444400000000002</v>
      </c>
      <c r="M60" s="37">
        <v>0</v>
      </c>
      <c r="N60" s="36">
        <v>39.444400000000002</v>
      </c>
    </row>
    <row r="61" spans="1:14" ht="25.5" customHeight="1" x14ac:dyDescent="0.35">
      <c r="A61" s="66">
        <v>48</v>
      </c>
      <c r="B61" s="75" t="s">
        <v>101</v>
      </c>
      <c r="C61" s="74" t="s">
        <v>42</v>
      </c>
      <c r="D61" s="92" t="s">
        <v>37</v>
      </c>
      <c r="E61" s="88">
        <v>1285494</v>
      </c>
      <c r="F61" s="89">
        <v>38329</v>
      </c>
      <c r="G61" s="74"/>
      <c r="H61" s="35">
        <v>6.3467000000000002</v>
      </c>
      <c r="I61" s="35">
        <v>9.1333000000000002</v>
      </c>
      <c r="J61" s="35">
        <v>6.86</v>
      </c>
      <c r="K61" s="36">
        <v>22.34</v>
      </c>
      <c r="L61" s="36">
        <v>39.192999999999998</v>
      </c>
      <c r="M61" s="37">
        <v>0</v>
      </c>
      <c r="N61" s="36">
        <v>39.192999999999998</v>
      </c>
    </row>
    <row r="62" spans="1:14" ht="25.5" customHeight="1" x14ac:dyDescent="0.35">
      <c r="A62" s="66">
        <v>49</v>
      </c>
      <c r="B62" s="74" t="s">
        <v>132</v>
      </c>
      <c r="C62" s="74" t="s">
        <v>40</v>
      </c>
      <c r="D62" s="92" t="s">
        <v>37</v>
      </c>
      <c r="E62" s="88">
        <v>1250325</v>
      </c>
      <c r="F62" s="89">
        <v>38755</v>
      </c>
      <c r="G62" s="74"/>
      <c r="H62" s="35">
        <v>6.24</v>
      </c>
      <c r="I62" s="35">
        <v>7.6666999999999996</v>
      </c>
      <c r="J62" s="35">
        <v>8.26</v>
      </c>
      <c r="K62" s="36">
        <v>22.166699999999999</v>
      </c>
      <c r="L62" s="36">
        <v>38.8889</v>
      </c>
      <c r="M62" s="37">
        <v>0</v>
      </c>
      <c r="N62" s="36">
        <v>38.8889</v>
      </c>
    </row>
    <row r="63" spans="1:14" ht="25.5" customHeight="1" x14ac:dyDescent="0.35">
      <c r="A63" s="66">
        <v>50</v>
      </c>
      <c r="B63" s="74" t="s">
        <v>87</v>
      </c>
      <c r="C63" s="74" t="s">
        <v>40</v>
      </c>
      <c r="D63" s="92" t="s">
        <v>37</v>
      </c>
      <c r="E63" s="88">
        <v>1303716</v>
      </c>
      <c r="F63" s="89">
        <v>38909</v>
      </c>
      <c r="G63" s="74"/>
      <c r="H63" s="35">
        <v>5.9733000000000001</v>
      </c>
      <c r="I63" s="35">
        <v>6</v>
      </c>
      <c r="J63" s="35">
        <v>8.19</v>
      </c>
      <c r="K63" s="36">
        <v>20.1633</v>
      </c>
      <c r="L63" s="36">
        <v>35.374200000000002</v>
      </c>
      <c r="M63" s="37">
        <v>0</v>
      </c>
      <c r="N63" s="36">
        <v>35.374200000000002</v>
      </c>
    </row>
    <row r="64" spans="1:14" ht="25.5" customHeight="1" x14ac:dyDescent="0.35">
      <c r="A64" s="66">
        <v>51</v>
      </c>
      <c r="B64" s="74" t="s">
        <v>117</v>
      </c>
      <c r="C64" s="74" t="s">
        <v>41</v>
      </c>
      <c r="D64" s="92" t="s">
        <v>37</v>
      </c>
      <c r="E64" s="88">
        <v>1205775</v>
      </c>
      <c r="F64" s="89">
        <v>38457</v>
      </c>
      <c r="G64" s="74"/>
      <c r="H64" s="35">
        <v>6.24</v>
      </c>
      <c r="I64" s="35">
        <v>7.5332999999999997</v>
      </c>
      <c r="J64" s="35">
        <v>5.46</v>
      </c>
      <c r="K64" s="36">
        <v>19.2333</v>
      </c>
      <c r="L64" s="36">
        <v>33.742600000000003</v>
      </c>
      <c r="M64" s="37">
        <v>0</v>
      </c>
      <c r="N64" s="36">
        <v>33.742600000000003</v>
      </c>
    </row>
    <row r="65" spans="1:14" ht="25.5" customHeight="1" x14ac:dyDescent="0.35">
      <c r="A65" s="66">
        <v>52</v>
      </c>
      <c r="B65" s="125" t="s">
        <v>88</v>
      </c>
      <c r="C65" s="125" t="s">
        <v>41</v>
      </c>
      <c r="D65" s="126" t="s">
        <v>37</v>
      </c>
      <c r="E65" s="90">
        <v>1205777</v>
      </c>
      <c r="F65" s="127">
        <v>38142</v>
      </c>
      <c r="G65" s="74"/>
      <c r="H65" s="35">
        <v>0</v>
      </c>
      <c r="I65" s="35">
        <v>0</v>
      </c>
      <c r="J65" s="35">
        <v>0</v>
      </c>
      <c r="K65" s="36">
        <v>0</v>
      </c>
      <c r="L65" s="36">
        <v>0</v>
      </c>
      <c r="M65" s="37">
        <v>0</v>
      </c>
      <c r="N65" s="36">
        <v>0</v>
      </c>
    </row>
    <row r="66" spans="1:14" ht="25.5" customHeight="1" x14ac:dyDescent="0.35">
      <c r="A66" s="66">
        <v>53</v>
      </c>
      <c r="B66" s="125" t="s">
        <v>104</v>
      </c>
      <c r="C66" s="125" t="s">
        <v>42</v>
      </c>
      <c r="D66" s="126" t="s">
        <v>37</v>
      </c>
      <c r="E66" s="90">
        <v>866736</v>
      </c>
      <c r="F66" s="127">
        <v>38487</v>
      </c>
      <c r="G66" s="74"/>
      <c r="H66" s="35">
        <v>0</v>
      </c>
      <c r="I66" s="35">
        <v>0</v>
      </c>
      <c r="J66" s="35">
        <v>0</v>
      </c>
      <c r="K66" s="36">
        <v>0</v>
      </c>
      <c r="L66" s="36">
        <v>0</v>
      </c>
      <c r="M66" s="37">
        <v>0</v>
      </c>
      <c r="N66" s="36">
        <v>0</v>
      </c>
    </row>
    <row r="67" spans="1:14" ht="25.5" customHeight="1" x14ac:dyDescent="0.35">
      <c r="A67" s="66">
        <v>54</v>
      </c>
      <c r="B67" s="74"/>
      <c r="C67" s="74"/>
      <c r="D67" s="92"/>
      <c r="E67" s="88"/>
      <c r="F67" s="89"/>
      <c r="G67" s="88"/>
      <c r="H67" s="35">
        <f>'FIG 1'!N55</f>
        <v>0</v>
      </c>
      <c r="I67" s="35">
        <f>'FIG 2'!N55</f>
        <v>0</v>
      </c>
      <c r="J67" s="35">
        <f>'FIG 3'!N55</f>
        <v>0</v>
      </c>
      <c r="K67" s="36">
        <f t="shared" ref="K67:K98" si="0">SUM(H67:J67)</f>
        <v>0</v>
      </c>
      <c r="L67" s="36">
        <f t="shared" ref="L67:L98" si="1">ROUND((K67/$D$9)*10,4)</f>
        <v>0</v>
      </c>
      <c r="M67" s="37">
        <f>SUM('FIG 1'!Q55,'FIG 2'!Q55,'FIG 3'!Q55)</f>
        <v>0</v>
      </c>
      <c r="N67" s="36">
        <f t="shared" ref="N67:N98" si="2">L67-M67</f>
        <v>0</v>
      </c>
    </row>
    <row r="68" spans="1:14" ht="25.5" customHeight="1" x14ac:dyDescent="0.35">
      <c r="A68" s="66">
        <v>55</v>
      </c>
      <c r="B68" s="74"/>
      <c r="C68" s="74"/>
      <c r="D68" s="92"/>
      <c r="E68" s="88"/>
      <c r="F68" s="89"/>
      <c r="G68" s="88"/>
      <c r="H68" s="35">
        <f>'FIG 1'!N56</f>
        <v>0</v>
      </c>
      <c r="I68" s="35">
        <f>'FIG 2'!N56</f>
        <v>0</v>
      </c>
      <c r="J68" s="35">
        <f>'FIG 3'!N56</f>
        <v>0</v>
      </c>
      <c r="K68" s="36">
        <f t="shared" si="0"/>
        <v>0</v>
      </c>
      <c r="L68" s="36">
        <f t="shared" si="1"/>
        <v>0</v>
      </c>
      <c r="M68" s="37">
        <f>SUM('FIG 1'!Q56,'FIG 2'!Q56,'FIG 3'!Q56)</f>
        <v>0</v>
      </c>
      <c r="N68" s="36">
        <f t="shared" si="2"/>
        <v>0</v>
      </c>
    </row>
    <row r="69" spans="1:14" ht="25.5" customHeight="1" x14ac:dyDescent="0.35">
      <c r="A69" s="66">
        <v>56</v>
      </c>
      <c r="B69" s="75"/>
      <c r="C69" s="74"/>
      <c r="D69" s="92"/>
      <c r="E69" s="88"/>
      <c r="F69" s="89"/>
      <c r="G69" s="88"/>
      <c r="H69" s="35">
        <f>'FIG 1'!N57</f>
        <v>0</v>
      </c>
      <c r="I69" s="35">
        <f>'FIG 2'!N57</f>
        <v>0</v>
      </c>
      <c r="J69" s="35">
        <f>'FIG 3'!N57</f>
        <v>0</v>
      </c>
      <c r="K69" s="36">
        <f t="shared" si="0"/>
        <v>0</v>
      </c>
      <c r="L69" s="36">
        <f t="shared" si="1"/>
        <v>0</v>
      </c>
      <c r="M69" s="37">
        <f>SUM('FIG 1'!Q57,'FIG 2'!Q57,'FIG 3'!Q57)</f>
        <v>0</v>
      </c>
      <c r="N69" s="36">
        <f t="shared" si="2"/>
        <v>0</v>
      </c>
    </row>
    <row r="70" spans="1:14" ht="25.5" customHeight="1" x14ac:dyDescent="0.35">
      <c r="A70" s="66">
        <v>57</v>
      </c>
      <c r="B70" s="69"/>
      <c r="C70" s="69"/>
      <c r="D70" s="69"/>
      <c r="E70" s="70"/>
      <c r="F70" s="71"/>
      <c r="G70" s="69"/>
      <c r="H70" s="35">
        <f>'FIG 1'!N58</f>
        <v>0</v>
      </c>
      <c r="I70" s="35">
        <f>'FIG 2'!N58</f>
        <v>0</v>
      </c>
      <c r="J70" s="35">
        <f>'FIG 3'!N58</f>
        <v>0</v>
      </c>
      <c r="K70" s="36">
        <f t="shared" si="0"/>
        <v>0</v>
      </c>
      <c r="L70" s="36">
        <f t="shared" si="1"/>
        <v>0</v>
      </c>
      <c r="M70" s="37">
        <f>SUM('FIG 1'!Q58,'FIG 2'!Q58,'FIG 3'!Q58)</f>
        <v>0</v>
      </c>
      <c r="N70" s="36">
        <f t="shared" si="2"/>
        <v>0</v>
      </c>
    </row>
    <row r="71" spans="1:14" ht="25.5" customHeight="1" x14ac:dyDescent="0.35">
      <c r="A71" s="60">
        <v>58</v>
      </c>
      <c r="B71" s="69"/>
      <c r="C71" s="69"/>
      <c r="D71" s="69"/>
      <c r="E71" s="70"/>
      <c r="F71" s="71"/>
      <c r="G71" s="69"/>
      <c r="H71" s="35">
        <f>'FIG 1'!N59</f>
        <v>0</v>
      </c>
      <c r="I71" s="35">
        <f>'FIG 2'!N59</f>
        <v>0</v>
      </c>
      <c r="J71" s="35">
        <f>'FIG 3'!N59</f>
        <v>0</v>
      </c>
      <c r="K71" s="36">
        <f t="shared" si="0"/>
        <v>0</v>
      </c>
      <c r="L71" s="36">
        <f t="shared" si="1"/>
        <v>0</v>
      </c>
      <c r="M71" s="37">
        <f>SUM('FIG 1'!Q59,'FIG 2'!Q59,'FIG 3'!Q59)</f>
        <v>0</v>
      </c>
      <c r="N71" s="36">
        <f t="shared" si="2"/>
        <v>0</v>
      </c>
    </row>
    <row r="72" spans="1:14" ht="25.5" customHeight="1" x14ac:dyDescent="0.35">
      <c r="A72" s="60">
        <v>59</v>
      </c>
      <c r="B72" s="69"/>
      <c r="C72" s="69"/>
      <c r="D72" s="69"/>
      <c r="E72" s="70"/>
      <c r="F72" s="71"/>
      <c r="G72" s="69"/>
      <c r="H72" s="35">
        <f>'FIG 1'!N60</f>
        <v>0</v>
      </c>
      <c r="I72" s="35">
        <f>'FIG 2'!N60</f>
        <v>0</v>
      </c>
      <c r="J72" s="35">
        <f>'FIG 3'!N60</f>
        <v>0</v>
      </c>
      <c r="K72" s="36">
        <f t="shared" si="0"/>
        <v>0</v>
      </c>
      <c r="L72" s="36">
        <f t="shared" si="1"/>
        <v>0</v>
      </c>
      <c r="M72" s="37">
        <f>SUM('FIG 1'!Q60,'FIG 2'!Q60,'FIG 3'!Q60)</f>
        <v>0</v>
      </c>
      <c r="N72" s="36">
        <f t="shared" si="2"/>
        <v>0</v>
      </c>
    </row>
    <row r="73" spans="1:14" ht="25.5" customHeight="1" x14ac:dyDescent="0.35">
      <c r="A73" s="60">
        <v>60</v>
      </c>
      <c r="B73" s="69"/>
      <c r="C73" s="69"/>
      <c r="D73" s="69"/>
      <c r="E73" s="70"/>
      <c r="F73" s="71"/>
      <c r="G73" s="69"/>
      <c r="H73" s="35">
        <f>'FIG 1'!N61</f>
        <v>0</v>
      </c>
      <c r="I73" s="35">
        <f>'FIG 2'!N61</f>
        <v>0</v>
      </c>
      <c r="J73" s="35">
        <f>'FIG 3'!N61</f>
        <v>0</v>
      </c>
      <c r="K73" s="36">
        <f t="shared" si="0"/>
        <v>0</v>
      </c>
      <c r="L73" s="36">
        <f t="shared" si="1"/>
        <v>0</v>
      </c>
      <c r="M73" s="37">
        <f>SUM('FIG 1'!Q61,'FIG 2'!Q61,'FIG 3'!Q61)</f>
        <v>0</v>
      </c>
      <c r="N73" s="36">
        <f t="shared" si="2"/>
        <v>0</v>
      </c>
    </row>
    <row r="74" spans="1:14" ht="25.5" customHeight="1" x14ac:dyDescent="0.35">
      <c r="A74" s="60">
        <v>61</v>
      </c>
      <c r="B74" s="69"/>
      <c r="C74" s="69"/>
      <c r="D74" s="69"/>
      <c r="E74" s="70"/>
      <c r="F74" s="71"/>
      <c r="G74" s="69"/>
      <c r="H74" s="35">
        <f>'FIG 1'!N62</f>
        <v>0</v>
      </c>
      <c r="I74" s="35">
        <f>'FIG 2'!N62</f>
        <v>0</v>
      </c>
      <c r="J74" s="35">
        <f>'FIG 3'!N62</f>
        <v>0</v>
      </c>
      <c r="K74" s="36">
        <f t="shared" si="0"/>
        <v>0</v>
      </c>
      <c r="L74" s="36">
        <f t="shared" si="1"/>
        <v>0</v>
      </c>
      <c r="M74" s="37">
        <f>SUM('FIG 1'!Q62,'FIG 2'!Q62,'FIG 3'!Q62)</f>
        <v>0</v>
      </c>
      <c r="N74" s="36">
        <f t="shared" si="2"/>
        <v>0</v>
      </c>
    </row>
    <row r="75" spans="1:14" ht="25.5" customHeight="1" x14ac:dyDescent="0.35">
      <c r="A75" s="60">
        <v>62</v>
      </c>
      <c r="B75" s="69"/>
      <c r="C75" s="69"/>
      <c r="D75" s="69"/>
      <c r="E75" s="70"/>
      <c r="F75" s="71"/>
      <c r="G75" s="69"/>
      <c r="H75" s="35">
        <f>'FIG 1'!N63</f>
        <v>0</v>
      </c>
      <c r="I75" s="35">
        <f>'FIG 2'!N63</f>
        <v>0</v>
      </c>
      <c r="J75" s="35">
        <f>'FIG 3'!N63</f>
        <v>0</v>
      </c>
      <c r="K75" s="36">
        <f t="shared" si="0"/>
        <v>0</v>
      </c>
      <c r="L75" s="36">
        <f t="shared" si="1"/>
        <v>0</v>
      </c>
      <c r="M75" s="37">
        <f>SUM('FIG 1'!Q63,'FIG 2'!Q63,'FIG 3'!Q63)</f>
        <v>0</v>
      </c>
      <c r="N75" s="36">
        <f t="shared" si="2"/>
        <v>0</v>
      </c>
    </row>
    <row r="76" spans="1:14" ht="25.5" customHeight="1" x14ac:dyDescent="0.35">
      <c r="A76" s="60">
        <v>63</v>
      </c>
      <c r="B76" s="69"/>
      <c r="C76" s="69"/>
      <c r="D76" s="69"/>
      <c r="E76" s="72"/>
      <c r="F76" s="71"/>
      <c r="G76" s="69"/>
      <c r="H76" s="35">
        <f>'FIG 1'!N64</f>
        <v>0</v>
      </c>
      <c r="I76" s="35">
        <f>'FIG 2'!N64</f>
        <v>0</v>
      </c>
      <c r="J76" s="35">
        <f>'FIG 3'!N64</f>
        <v>0</v>
      </c>
      <c r="K76" s="36">
        <f t="shared" si="0"/>
        <v>0</v>
      </c>
      <c r="L76" s="36">
        <f t="shared" si="1"/>
        <v>0</v>
      </c>
      <c r="M76" s="37">
        <f>SUM('FIG 1'!Q64,'FIG 2'!Q64,'FIG 3'!Q64)</f>
        <v>0</v>
      </c>
      <c r="N76" s="36">
        <f t="shared" si="2"/>
        <v>0</v>
      </c>
    </row>
    <row r="77" spans="1:14" ht="25.5" customHeight="1" x14ac:dyDescent="0.35">
      <c r="A77" s="60">
        <v>64</v>
      </c>
      <c r="B77" s="69"/>
      <c r="C77" s="69"/>
      <c r="D77" s="69"/>
      <c r="E77" s="72"/>
      <c r="F77" s="71"/>
      <c r="G77" s="69"/>
      <c r="H77" s="35">
        <f>'FIG 1'!N65</f>
        <v>0</v>
      </c>
      <c r="I77" s="35">
        <f>'FIG 2'!N65</f>
        <v>0</v>
      </c>
      <c r="J77" s="35">
        <f>'FIG 3'!N65</f>
        <v>0</v>
      </c>
      <c r="K77" s="36">
        <f t="shared" si="0"/>
        <v>0</v>
      </c>
      <c r="L77" s="36">
        <f t="shared" si="1"/>
        <v>0</v>
      </c>
      <c r="M77" s="37">
        <f>SUM('FIG 1'!Q65,'FIG 2'!Q65,'FIG 3'!Q65)</f>
        <v>0</v>
      </c>
      <c r="N77" s="36">
        <f t="shared" si="2"/>
        <v>0</v>
      </c>
    </row>
    <row r="78" spans="1:14" ht="25.5" customHeight="1" x14ac:dyDescent="0.35">
      <c r="A78" s="60">
        <v>65</v>
      </c>
      <c r="B78" s="69"/>
      <c r="C78" s="69"/>
      <c r="D78" s="69"/>
      <c r="E78" s="72"/>
      <c r="F78" s="71"/>
      <c r="G78" s="69"/>
      <c r="H78" s="35">
        <f>'FIG 1'!N66</f>
        <v>0</v>
      </c>
      <c r="I78" s="35">
        <f>'FIG 2'!N66</f>
        <v>0</v>
      </c>
      <c r="J78" s="35">
        <f>'FIG 3'!N66</f>
        <v>0</v>
      </c>
      <c r="K78" s="36">
        <f t="shared" si="0"/>
        <v>0</v>
      </c>
      <c r="L78" s="36">
        <f t="shared" si="1"/>
        <v>0</v>
      </c>
      <c r="M78" s="37">
        <f>SUM('FIG 1'!Q66,'FIG 2'!Q66,'FIG 3'!Q66)</f>
        <v>0</v>
      </c>
      <c r="N78" s="36">
        <f t="shared" si="2"/>
        <v>0</v>
      </c>
    </row>
    <row r="79" spans="1:14" ht="25.5" customHeight="1" x14ac:dyDescent="0.35">
      <c r="A79" s="60">
        <v>66</v>
      </c>
      <c r="B79" s="69"/>
      <c r="C79" s="69"/>
      <c r="D79" s="69"/>
      <c r="E79" s="72"/>
      <c r="F79" s="71"/>
      <c r="G79" s="69"/>
      <c r="H79" s="35">
        <f>'FIG 1'!N67</f>
        <v>0</v>
      </c>
      <c r="I79" s="35">
        <f>'FIG 2'!N67</f>
        <v>0</v>
      </c>
      <c r="J79" s="35">
        <f>'FIG 3'!N67</f>
        <v>0</v>
      </c>
      <c r="K79" s="36">
        <f t="shared" si="0"/>
        <v>0</v>
      </c>
      <c r="L79" s="36">
        <f t="shared" si="1"/>
        <v>0</v>
      </c>
      <c r="M79" s="37">
        <f>SUM('FIG 1'!Q67,'FIG 2'!Q67,'FIG 3'!Q67)</f>
        <v>0</v>
      </c>
      <c r="N79" s="36">
        <f t="shared" si="2"/>
        <v>0</v>
      </c>
    </row>
    <row r="80" spans="1:14" ht="25.5" customHeight="1" x14ac:dyDescent="0.35">
      <c r="A80" s="60">
        <v>67</v>
      </c>
      <c r="B80" s="69"/>
      <c r="C80" s="69"/>
      <c r="D80" s="69"/>
      <c r="E80" s="72"/>
      <c r="F80" s="71"/>
      <c r="G80" s="69"/>
      <c r="H80" s="35">
        <f>'FIG 1'!N68</f>
        <v>0</v>
      </c>
      <c r="I80" s="35">
        <f>'FIG 2'!N68</f>
        <v>0</v>
      </c>
      <c r="J80" s="35">
        <f>'FIG 3'!N68</f>
        <v>0</v>
      </c>
      <c r="K80" s="36">
        <f t="shared" si="0"/>
        <v>0</v>
      </c>
      <c r="L80" s="36">
        <f t="shared" si="1"/>
        <v>0</v>
      </c>
      <c r="M80" s="37">
        <f>SUM('FIG 1'!Q68,'FIG 2'!Q68,'FIG 3'!Q68)</f>
        <v>0</v>
      </c>
      <c r="N80" s="36">
        <f t="shared" si="2"/>
        <v>0</v>
      </c>
    </row>
    <row r="81" spans="1:14" ht="25.5" customHeight="1" x14ac:dyDescent="0.35">
      <c r="A81" s="73">
        <v>68</v>
      </c>
      <c r="B81" s="69"/>
      <c r="C81" s="69"/>
      <c r="D81" s="69"/>
      <c r="E81" s="72"/>
      <c r="F81" s="71"/>
      <c r="G81" s="69"/>
      <c r="H81" s="35">
        <f>'FIG 1'!N69</f>
        <v>0</v>
      </c>
      <c r="I81" s="35">
        <f>'FIG 2'!N69</f>
        <v>0</v>
      </c>
      <c r="J81" s="35">
        <f>'FIG 3'!N69</f>
        <v>0</v>
      </c>
      <c r="K81" s="36">
        <f t="shared" si="0"/>
        <v>0</v>
      </c>
      <c r="L81" s="36">
        <f t="shared" si="1"/>
        <v>0</v>
      </c>
      <c r="M81" s="37">
        <f>SUM('FIG 1'!Q69,'FIG 2'!Q69,'FIG 3'!Q69)</f>
        <v>0</v>
      </c>
      <c r="N81" s="36">
        <f t="shared" si="2"/>
        <v>0</v>
      </c>
    </row>
    <row r="82" spans="1:14" ht="25.5" customHeight="1" x14ac:dyDescent="0.35">
      <c r="A82" s="60">
        <v>69</v>
      </c>
      <c r="B82" s="69"/>
      <c r="C82" s="69"/>
      <c r="D82" s="69"/>
      <c r="E82" s="72"/>
      <c r="F82" s="71"/>
      <c r="G82" s="69"/>
      <c r="H82" s="35">
        <f>'FIG 1'!N70</f>
        <v>0</v>
      </c>
      <c r="I82" s="35">
        <f>'FIG 2'!N70</f>
        <v>0</v>
      </c>
      <c r="J82" s="35">
        <f>'FIG 3'!N70</f>
        <v>0</v>
      </c>
      <c r="K82" s="36">
        <f t="shared" si="0"/>
        <v>0</v>
      </c>
      <c r="L82" s="36">
        <f t="shared" si="1"/>
        <v>0</v>
      </c>
      <c r="M82" s="37">
        <f>SUM('FIG 1'!Q70,'FIG 2'!Q70,'FIG 3'!Q70)</f>
        <v>0</v>
      </c>
      <c r="N82" s="36">
        <f t="shared" si="2"/>
        <v>0</v>
      </c>
    </row>
    <row r="83" spans="1:14" ht="25.5" customHeight="1" x14ac:dyDescent="0.35">
      <c r="A83" s="60">
        <v>70</v>
      </c>
      <c r="B83" s="69"/>
      <c r="C83" s="69"/>
      <c r="D83" s="69"/>
      <c r="E83" s="72"/>
      <c r="F83" s="71"/>
      <c r="G83" s="69"/>
      <c r="H83" s="35">
        <f>'FIG 1'!N71</f>
        <v>0</v>
      </c>
      <c r="I83" s="35">
        <f>'FIG 2'!N71</f>
        <v>0</v>
      </c>
      <c r="J83" s="35">
        <f>'FIG 3'!N71</f>
        <v>0</v>
      </c>
      <c r="K83" s="36">
        <f t="shared" si="0"/>
        <v>0</v>
      </c>
      <c r="L83" s="36">
        <f t="shared" si="1"/>
        <v>0</v>
      </c>
      <c r="M83" s="37">
        <f>SUM('FIG 1'!Q71,'FIG 2'!Q71,'FIG 3'!Q71)</f>
        <v>0</v>
      </c>
      <c r="N83" s="36">
        <f t="shared" si="2"/>
        <v>0</v>
      </c>
    </row>
    <row r="84" spans="1:14" ht="25.5" customHeight="1" x14ac:dyDescent="0.35">
      <c r="A84" s="60">
        <v>71</v>
      </c>
      <c r="B84" s="69"/>
      <c r="C84" s="69"/>
      <c r="D84" s="69"/>
      <c r="E84" s="72"/>
      <c r="F84" s="71"/>
      <c r="G84" s="69"/>
      <c r="H84" s="35">
        <f>'FIG 1'!N72</f>
        <v>0</v>
      </c>
      <c r="I84" s="35">
        <f>'FIG 2'!N72</f>
        <v>0</v>
      </c>
      <c r="J84" s="35">
        <f>'FIG 3'!N72</f>
        <v>0</v>
      </c>
      <c r="K84" s="36">
        <f t="shared" si="0"/>
        <v>0</v>
      </c>
      <c r="L84" s="36">
        <f t="shared" si="1"/>
        <v>0</v>
      </c>
      <c r="M84" s="37">
        <f>SUM('FIG 1'!Q72,'FIG 2'!Q72,'FIG 3'!Q72)</f>
        <v>0</v>
      </c>
      <c r="N84" s="36">
        <f t="shared" si="2"/>
        <v>0</v>
      </c>
    </row>
    <row r="85" spans="1:14" ht="25.5" customHeight="1" x14ac:dyDescent="0.35">
      <c r="A85" s="60">
        <v>72</v>
      </c>
      <c r="B85" s="69"/>
      <c r="C85" s="69"/>
      <c r="D85" s="69"/>
      <c r="E85" s="72"/>
      <c r="F85" s="71"/>
      <c r="G85" s="69"/>
      <c r="H85" s="35">
        <f>'FIG 1'!N73</f>
        <v>0</v>
      </c>
      <c r="I85" s="35">
        <f>'FIG 2'!N73</f>
        <v>0</v>
      </c>
      <c r="J85" s="35">
        <f>'FIG 3'!N73</f>
        <v>0</v>
      </c>
      <c r="K85" s="36">
        <f t="shared" si="0"/>
        <v>0</v>
      </c>
      <c r="L85" s="36">
        <f t="shared" si="1"/>
        <v>0</v>
      </c>
      <c r="M85" s="37">
        <f>SUM('FIG 1'!Q73,'FIG 2'!Q73,'FIG 3'!Q73)</f>
        <v>0</v>
      </c>
      <c r="N85" s="36">
        <f t="shared" si="2"/>
        <v>0</v>
      </c>
    </row>
    <row r="86" spans="1:14" ht="25.5" customHeight="1" x14ac:dyDescent="0.35">
      <c r="A86" s="60">
        <v>73</v>
      </c>
      <c r="B86" s="69"/>
      <c r="C86" s="69"/>
      <c r="D86" s="69"/>
      <c r="E86" s="72"/>
      <c r="F86" s="71"/>
      <c r="G86" s="69"/>
      <c r="H86" s="35">
        <f>'FIG 1'!N74</f>
        <v>0</v>
      </c>
      <c r="I86" s="35">
        <f>'FIG 2'!N74</f>
        <v>0</v>
      </c>
      <c r="J86" s="35">
        <f>'FIG 3'!N74</f>
        <v>0</v>
      </c>
      <c r="K86" s="36">
        <f t="shared" si="0"/>
        <v>0</v>
      </c>
      <c r="L86" s="36">
        <f t="shared" si="1"/>
        <v>0</v>
      </c>
      <c r="M86" s="37">
        <f>SUM('FIG 1'!Q74,'FIG 2'!Q74,'FIG 3'!Q74)</f>
        <v>0</v>
      </c>
      <c r="N86" s="36">
        <f t="shared" si="2"/>
        <v>0</v>
      </c>
    </row>
    <row r="87" spans="1:14" ht="25.5" customHeight="1" x14ac:dyDescent="0.35">
      <c r="A87" s="60">
        <v>74</v>
      </c>
      <c r="B87" s="69"/>
      <c r="C87" s="69"/>
      <c r="D87" s="69"/>
      <c r="E87" s="72"/>
      <c r="F87" s="71"/>
      <c r="G87" s="69"/>
      <c r="H87" s="35">
        <f>'FIG 1'!N75</f>
        <v>0</v>
      </c>
      <c r="I87" s="35">
        <f>'FIG 2'!N75</f>
        <v>0</v>
      </c>
      <c r="J87" s="35">
        <f>'FIG 3'!N75</f>
        <v>0</v>
      </c>
      <c r="K87" s="36">
        <f t="shared" si="0"/>
        <v>0</v>
      </c>
      <c r="L87" s="36">
        <f t="shared" si="1"/>
        <v>0</v>
      </c>
      <c r="M87" s="37">
        <f>SUM('FIG 1'!Q75,'FIG 2'!Q75,'FIG 3'!Q75)</f>
        <v>0</v>
      </c>
      <c r="N87" s="36">
        <f t="shared" si="2"/>
        <v>0</v>
      </c>
    </row>
    <row r="88" spans="1:14" ht="25.5" customHeight="1" x14ac:dyDescent="0.35">
      <c r="A88" s="60">
        <v>75</v>
      </c>
      <c r="B88" s="69"/>
      <c r="C88" s="69"/>
      <c r="D88" s="69"/>
      <c r="E88" s="72"/>
      <c r="F88" s="71"/>
      <c r="G88" s="69"/>
      <c r="H88" s="35">
        <f>'FIG 1'!N76</f>
        <v>0</v>
      </c>
      <c r="I88" s="35">
        <f>'FIG 2'!N76</f>
        <v>0</v>
      </c>
      <c r="J88" s="35">
        <f>'FIG 3'!N76</f>
        <v>0</v>
      </c>
      <c r="K88" s="36">
        <f t="shared" si="0"/>
        <v>0</v>
      </c>
      <c r="L88" s="36">
        <f t="shared" si="1"/>
        <v>0</v>
      </c>
      <c r="M88" s="37">
        <f>SUM('FIG 1'!Q76,'FIG 2'!Q76,'FIG 3'!Q76)</f>
        <v>0</v>
      </c>
      <c r="N88" s="36">
        <f t="shared" si="2"/>
        <v>0</v>
      </c>
    </row>
    <row r="89" spans="1:14" ht="25.5" customHeight="1" x14ac:dyDescent="0.35">
      <c r="A89" s="60">
        <v>76</v>
      </c>
      <c r="B89" s="69"/>
      <c r="C89" s="69"/>
      <c r="D89" s="69"/>
      <c r="E89" s="72"/>
      <c r="F89" s="71"/>
      <c r="G89" s="69"/>
      <c r="H89" s="35">
        <f>'FIG 1'!N77</f>
        <v>0</v>
      </c>
      <c r="I89" s="35">
        <f>'FIG 2'!N77</f>
        <v>0</v>
      </c>
      <c r="J89" s="35">
        <f>'FIG 3'!N77</f>
        <v>0</v>
      </c>
      <c r="K89" s="36">
        <f t="shared" si="0"/>
        <v>0</v>
      </c>
      <c r="L89" s="36">
        <f t="shared" si="1"/>
        <v>0</v>
      </c>
      <c r="M89" s="37">
        <f>SUM('FIG 1'!Q77,'FIG 2'!Q77,'FIG 3'!Q77)</f>
        <v>0</v>
      </c>
      <c r="N89" s="36">
        <f t="shared" si="2"/>
        <v>0</v>
      </c>
    </row>
    <row r="90" spans="1:14" ht="25.5" customHeight="1" x14ac:dyDescent="0.35">
      <c r="A90" s="60">
        <v>77</v>
      </c>
      <c r="B90" s="69"/>
      <c r="C90" s="69"/>
      <c r="D90" s="69"/>
      <c r="E90" s="72"/>
      <c r="F90" s="71"/>
      <c r="G90" s="69"/>
      <c r="H90" s="35">
        <f>'FIG 1'!N78</f>
        <v>0</v>
      </c>
      <c r="I90" s="35">
        <f>'FIG 2'!N78</f>
        <v>0</v>
      </c>
      <c r="J90" s="35">
        <f>'FIG 3'!N78</f>
        <v>0</v>
      </c>
      <c r="K90" s="36">
        <f t="shared" si="0"/>
        <v>0</v>
      </c>
      <c r="L90" s="36">
        <f t="shared" si="1"/>
        <v>0</v>
      </c>
      <c r="M90" s="37">
        <f>SUM('FIG 1'!Q78,'FIG 2'!Q78,'FIG 3'!Q78)</f>
        <v>0</v>
      </c>
      <c r="N90" s="36">
        <f t="shared" si="2"/>
        <v>0</v>
      </c>
    </row>
    <row r="91" spans="1:14" ht="25.5" customHeight="1" x14ac:dyDescent="0.35">
      <c r="A91" s="60">
        <v>78</v>
      </c>
      <c r="B91" s="69"/>
      <c r="C91" s="69"/>
      <c r="D91" s="69"/>
      <c r="E91" s="72"/>
      <c r="F91" s="71"/>
      <c r="G91" s="69"/>
      <c r="H91" s="35">
        <f>'FIG 1'!N79</f>
        <v>0</v>
      </c>
      <c r="I91" s="35">
        <f>'FIG 2'!N79</f>
        <v>0</v>
      </c>
      <c r="J91" s="35">
        <f>'FIG 3'!N79</f>
        <v>0</v>
      </c>
      <c r="K91" s="36">
        <f t="shared" si="0"/>
        <v>0</v>
      </c>
      <c r="L91" s="36">
        <f t="shared" si="1"/>
        <v>0</v>
      </c>
      <c r="M91" s="37">
        <f>SUM('FIG 1'!Q79,'FIG 2'!Q79,'FIG 3'!Q79)</f>
        <v>0</v>
      </c>
      <c r="N91" s="36">
        <f t="shared" si="2"/>
        <v>0</v>
      </c>
    </row>
    <row r="92" spans="1:14" ht="25.5" customHeight="1" x14ac:dyDescent="0.35">
      <c r="A92" s="60">
        <v>79</v>
      </c>
      <c r="B92" s="69"/>
      <c r="C92" s="69"/>
      <c r="D92" s="69"/>
      <c r="E92" s="70"/>
      <c r="F92" s="71"/>
      <c r="G92" s="69"/>
      <c r="H92" s="35">
        <f>'FIG 1'!N80</f>
        <v>0</v>
      </c>
      <c r="I92" s="35">
        <f>'FIG 2'!N80</f>
        <v>0</v>
      </c>
      <c r="J92" s="35">
        <f>'FIG 3'!N80</f>
        <v>0</v>
      </c>
      <c r="K92" s="36">
        <f t="shared" si="0"/>
        <v>0</v>
      </c>
      <c r="L92" s="36">
        <f t="shared" si="1"/>
        <v>0</v>
      </c>
      <c r="M92" s="37">
        <f>SUM('FIG 1'!Q80,'FIG 2'!Q80,'FIG 3'!Q80)</f>
        <v>0</v>
      </c>
      <c r="N92" s="36">
        <f t="shared" si="2"/>
        <v>0</v>
      </c>
    </row>
    <row r="93" spans="1:14" ht="25.5" customHeight="1" x14ac:dyDescent="0.35">
      <c r="A93" s="60">
        <v>80</v>
      </c>
      <c r="B93" s="69"/>
      <c r="C93" s="69"/>
      <c r="D93" s="69"/>
      <c r="E93" s="70"/>
      <c r="F93" s="71"/>
      <c r="G93" s="69"/>
      <c r="H93" s="35">
        <f>'FIG 1'!N81</f>
        <v>0</v>
      </c>
      <c r="I93" s="35">
        <f>'FIG 2'!N81</f>
        <v>0</v>
      </c>
      <c r="J93" s="35">
        <f>'FIG 3'!N81</f>
        <v>0</v>
      </c>
      <c r="K93" s="36">
        <f t="shared" si="0"/>
        <v>0</v>
      </c>
      <c r="L93" s="36">
        <f t="shared" si="1"/>
        <v>0</v>
      </c>
      <c r="M93" s="37">
        <f>SUM('FIG 1'!Q81,'FIG 2'!Q81,'FIG 3'!Q81)</f>
        <v>0</v>
      </c>
      <c r="N93" s="36">
        <f t="shared" si="2"/>
        <v>0</v>
      </c>
    </row>
    <row r="94" spans="1:14" ht="25.5" customHeight="1" x14ac:dyDescent="0.35">
      <c r="A94" s="60">
        <v>81</v>
      </c>
      <c r="B94" s="69"/>
      <c r="C94" s="69"/>
      <c r="D94" s="69"/>
      <c r="E94" s="70"/>
      <c r="F94" s="71"/>
      <c r="G94" s="69"/>
      <c r="H94" s="35">
        <f>'FIG 1'!N82</f>
        <v>0</v>
      </c>
      <c r="I94" s="35">
        <f>'FIG 2'!N82</f>
        <v>0</v>
      </c>
      <c r="J94" s="35">
        <f>'FIG 3'!N82</f>
        <v>0</v>
      </c>
      <c r="K94" s="36">
        <f t="shared" si="0"/>
        <v>0</v>
      </c>
      <c r="L94" s="36">
        <f t="shared" si="1"/>
        <v>0</v>
      </c>
      <c r="M94" s="37">
        <f>SUM('FIG 1'!Q82,'FIG 2'!Q82,'FIG 3'!Q82)</f>
        <v>0</v>
      </c>
      <c r="N94" s="36">
        <f t="shared" si="2"/>
        <v>0</v>
      </c>
    </row>
    <row r="95" spans="1:14" ht="25.5" customHeight="1" x14ac:dyDescent="0.35">
      <c r="A95" s="60">
        <v>82</v>
      </c>
      <c r="B95" s="69"/>
      <c r="C95" s="69"/>
      <c r="D95" s="69"/>
      <c r="E95" s="70"/>
      <c r="F95" s="71"/>
      <c r="G95" s="69"/>
      <c r="H95" s="35">
        <f>'FIG 1'!N83</f>
        <v>0</v>
      </c>
      <c r="I95" s="35">
        <f>'FIG 2'!N83</f>
        <v>0</v>
      </c>
      <c r="J95" s="35">
        <f>'FIG 3'!N83</f>
        <v>0</v>
      </c>
      <c r="K95" s="36">
        <f t="shared" si="0"/>
        <v>0</v>
      </c>
      <c r="L95" s="36">
        <f t="shared" si="1"/>
        <v>0</v>
      </c>
      <c r="M95" s="37">
        <f>SUM('FIG 1'!Q83,'FIG 2'!Q83,'FIG 3'!Q83)</f>
        <v>0</v>
      </c>
      <c r="N95" s="36">
        <f t="shared" si="2"/>
        <v>0</v>
      </c>
    </row>
    <row r="96" spans="1:14" ht="25.5" customHeight="1" x14ac:dyDescent="0.35">
      <c r="A96" s="60">
        <v>83</v>
      </c>
      <c r="B96" s="69"/>
      <c r="C96" s="69"/>
      <c r="D96" s="69"/>
      <c r="E96" s="70"/>
      <c r="F96" s="71"/>
      <c r="G96" s="69"/>
      <c r="H96" s="35">
        <f>'FIG 1'!N84</f>
        <v>0</v>
      </c>
      <c r="I96" s="35">
        <f>'FIG 2'!N84</f>
        <v>0</v>
      </c>
      <c r="J96" s="35">
        <f>'FIG 3'!N84</f>
        <v>0</v>
      </c>
      <c r="K96" s="36">
        <f t="shared" si="0"/>
        <v>0</v>
      </c>
      <c r="L96" s="36">
        <f t="shared" si="1"/>
        <v>0</v>
      </c>
      <c r="M96" s="37">
        <f>SUM('FIG 1'!Q84,'FIG 2'!Q84,'FIG 3'!Q84)</f>
        <v>0</v>
      </c>
      <c r="N96" s="36">
        <f t="shared" si="2"/>
        <v>0</v>
      </c>
    </row>
    <row r="97" spans="1:14" ht="25.5" customHeight="1" x14ac:dyDescent="0.35">
      <c r="A97" s="60">
        <v>84</v>
      </c>
      <c r="B97" s="69"/>
      <c r="C97" s="69"/>
      <c r="D97" s="69"/>
      <c r="E97" s="70"/>
      <c r="F97" s="71"/>
      <c r="G97" s="69"/>
      <c r="H97" s="35">
        <f>'FIG 1'!N85</f>
        <v>0</v>
      </c>
      <c r="I97" s="35">
        <f>'FIG 2'!N85</f>
        <v>0</v>
      </c>
      <c r="J97" s="35">
        <f>'FIG 3'!N85</f>
        <v>0</v>
      </c>
      <c r="K97" s="36">
        <f t="shared" si="0"/>
        <v>0</v>
      </c>
      <c r="L97" s="36">
        <f t="shared" si="1"/>
        <v>0</v>
      </c>
      <c r="M97" s="37">
        <f>SUM('FIG 1'!Q85,'FIG 2'!Q85,'FIG 3'!Q85)</f>
        <v>0</v>
      </c>
      <c r="N97" s="36">
        <f t="shared" si="2"/>
        <v>0</v>
      </c>
    </row>
    <row r="98" spans="1:14" ht="25.5" customHeight="1" x14ac:dyDescent="0.35">
      <c r="A98" s="60">
        <v>85</v>
      </c>
      <c r="B98" s="69"/>
      <c r="C98" s="69"/>
      <c r="D98" s="69"/>
      <c r="E98" s="70"/>
      <c r="F98" s="71"/>
      <c r="G98" s="69"/>
      <c r="H98" s="35">
        <f>'FIG 1'!N86</f>
        <v>0</v>
      </c>
      <c r="I98" s="35">
        <f>'FIG 2'!N86</f>
        <v>0</v>
      </c>
      <c r="J98" s="35">
        <f>'FIG 3'!N86</f>
        <v>0</v>
      </c>
      <c r="K98" s="36">
        <f t="shared" si="0"/>
        <v>0</v>
      </c>
      <c r="L98" s="36">
        <f t="shared" si="1"/>
        <v>0</v>
      </c>
      <c r="M98" s="37">
        <f>SUM('FIG 1'!Q86,'FIG 2'!Q86,'FIG 3'!Q86)</f>
        <v>0</v>
      </c>
      <c r="N98" s="36">
        <f t="shared" si="2"/>
        <v>0</v>
      </c>
    </row>
    <row r="99" spans="1:14" ht="25.5" customHeight="1" x14ac:dyDescent="0.35">
      <c r="A99" s="60">
        <v>86</v>
      </c>
      <c r="B99" s="69"/>
      <c r="C99" s="69"/>
      <c r="D99" s="69"/>
      <c r="E99" s="70"/>
      <c r="F99" s="71"/>
      <c r="G99" s="69"/>
      <c r="H99" s="35">
        <f>'FIG 1'!N87</f>
        <v>0</v>
      </c>
      <c r="I99" s="35">
        <f>'FIG 2'!N87</f>
        <v>0</v>
      </c>
      <c r="J99" s="35">
        <f>'FIG 3'!N87</f>
        <v>0</v>
      </c>
      <c r="K99" s="36">
        <f t="shared" ref="K99:K123" si="3">SUM(H99:J99)</f>
        <v>0</v>
      </c>
      <c r="L99" s="36">
        <f t="shared" ref="L99:L123" si="4">ROUND((K99/$D$9)*10,4)</f>
        <v>0</v>
      </c>
      <c r="M99" s="37">
        <f>SUM('FIG 1'!Q87,'FIG 2'!Q87,'FIG 3'!Q87)</f>
        <v>0</v>
      </c>
      <c r="N99" s="36">
        <f t="shared" ref="N99:N123" si="5">L99-M99</f>
        <v>0</v>
      </c>
    </row>
    <row r="100" spans="1:14" ht="25.5" customHeight="1" x14ac:dyDescent="0.35">
      <c r="A100" s="60">
        <v>87</v>
      </c>
      <c r="B100" s="69"/>
      <c r="C100" s="69"/>
      <c r="D100" s="69"/>
      <c r="E100" s="70"/>
      <c r="F100" s="71"/>
      <c r="G100" s="69"/>
      <c r="H100" s="35">
        <f>'FIG 1'!N88</f>
        <v>0</v>
      </c>
      <c r="I100" s="35">
        <f>'FIG 2'!N88</f>
        <v>0</v>
      </c>
      <c r="J100" s="35">
        <f>'FIG 3'!N88</f>
        <v>0</v>
      </c>
      <c r="K100" s="36">
        <f t="shared" si="3"/>
        <v>0</v>
      </c>
      <c r="L100" s="36">
        <f t="shared" si="4"/>
        <v>0</v>
      </c>
      <c r="M100" s="37">
        <f>SUM('FIG 1'!Q88,'FIG 2'!Q88,'FIG 3'!Q88)</f>
        <v>0</v>
      </c>
      <c r="N100" s="36">
        <f t="shared" si="5"/>
        <v>0</v>
      </c>
    </row>
    <row r="101" spans="1:14" ht="21" x14ac:dyDescent="0.35">
      <c r="A101" s="60">
        <v>88</v>
      </c>
      <c r="B101" s="33"/>
      <c r="C101" s="33"/>
      <c r="D101" s="33"/>
      <c r="E101" s="33"/>
      <c r="F101" s="34"/>
      <c r="G101" s="34"/>
      <c r="H101" s="35">
        <f>'FIG 1'!N89</f>
        <v>0</v>
      </c>
      <c r="I101" s="35">
        <f>'FIG 2'!N89</f>
        <v>0</v>
      </c>
      <c r="J101" s="35">
        <f>'FIG 3'!N89</f>
        <v>0</v>
      </c>
      <c r="K101" s="36">
        <f t="shared" si="3"/>
        <v>0</v>
      </c>
      <c r="L101" s="36">
        <f t="shared" si="4"/>
        <v>0</v>
      </c>
      <c r="M101" s="37">
        <f>SUM('FIG 1'!Q89,'FIG 2'!Q89,'FIG 3'!Q89)</f>
        <v>0</v>
      </c>
      <c r="N101" s="36">
        <f t="shared" si="5"/>
        <v>0</v>
      </c>
    </row>
    <row r="102" spans="1:14" ht="21" x14ac:dyDescent="0.35">
      <c r="A102" s="60">
        <v>89</v>
      </c>
      <c r="B102" s="33"/>
      <c r="C102" s="33"/>
      <c r="D102" s="33"/>
      <c r="E102" s="33"/>
      <c r="F102" s="34"/>
      <c r="G102" s="34"/>
      <c r="H102" s="35">
        <f>'FIG 1'!N90</f>
        <v>0</v>
      </c>
      <c r="I102" s="35">
        <f>'FIG 2'!N90</f>
        <v>0</v>
      </c>
      <c r="J102" s="35">
        <f>'FIG 3'!N90</f>
        <v>0</v>
      </c>
      <c r="K102" s="36">
        <f t="shared" si="3"/>
        <v>0</v>
      </c>
      <c r="L102" s="36">
        <f t="shared" si="4"/>
        <v>0</v>
      </c>
      <c r="M102" s="37">
        <f>SUM('FIG 1'!Q90,'FIG 2'!Q90,'FIG 3'!Q90)</f>
        <v>0</v>
      </c>
      <c r="N102" s="36">
        <f t="shared" si="5"/>
        <v>0</v>
      </c>
    </row>
    <row r="103" spans="1:14" ht="21" x14ac:dyDescent="0.35">
      <c r="A103" s="60">
        <v>90</v>
      </c>
      <c r="B103" s="33"/>
      <c r="C103" s="33"/>
      <c r="D103" s="33"/>
      <c r="E103" s="33"/>
      <c r="F103" s="34"/>
      <c r="G103" s="34"/>
      <c r="H103" s="35">
        <f>'FIG 1'!N91</f>
        <v>0</v>
      </c>
      <c r="I103" s="35">
        <f>'FIG 2'!N91</f>
        <v>0</v>
      </c>
      <c r="J103" s="35">
        <f>'FIG 3'!N91</f>
        <v>0</v>
      </c>
      <c r="K103" s="36">
        <f t="shared" si="3"/>
        <v>0</v>
      </c>
      <c r="L103" s="36">
        <f t="shared" si="4"/>
        <v>0</v>
      </c>
      <c r="M103" s="37">
        <f>SUM('FIG 1'!Q91,'FIG 2'!Q91,'FIG 3'!Q91)</f>
        <v>0</v>
      </c>
      <c r="N103" s="36">
        <f t="shared" si="5"/>
        <v>0</v>
      </c>
    </row>
    <row r="104" spans="1:14" ht="21" x14ac:dyDescent="0.35">
      <c r="A104" s="60">
        <v>91</v>
      </c>
      <c r="B104" s="33"/>
      <c r="C104" s="33"/>
      <c r="D104" s="33"/>
      <c r="E104" s="33"/>
      <c r="F104" s="34"/>
      <c r="G104" s="34"/>
      <c r="H104" s="35">
        <f>'FIG 1'!N92</f>
        <v>0</v>
      </c>
      <c r="I104" s="35">
        <f>'FIG 2'!N92</f>
        <v>0</v>
      </c>
      <c r="J104" s="35">
        <f>'FIG 3'!N92</f>
        <v>0</v>
      </c>
      <c r="K104" s="36">
        <f t="shared" si="3"/>
        <v>0</v>
      </c>
      <c r="L104" s="36">
        <f t="shared" si="4"/>
        <v>0</v>
      </c>
      <c r="M104" s="37">
        <f>SUM('FIG 1'!Q92,'FIG 2'!Q92,'FIG 3'!Q92)</f>
        <v>0</v>
      </c>
      <c r="N104" s="36">
        <f t="shared" si="5"/>
        <v>0</v>
      </c>
    </row>
    <row r="105" spans="1:14" ht="21" x14ac:dyDescent="0.35">
      <c r="A105" s="60">
        <v>92</v>
      </c>
      <c r="B105" s="33"/>
      <c r="C105" s="33"/>
      <c r="D105" s="33"/>
      <c r="E105" s="33"/>
      <c r="F105" s="34"/>
      <c r="G105" s="34"/>
      <c r="H105" s="35">
        <f>'FIG 1'!N93</f>
        <v>0</v>
      </c>
      <c r="I105" s="35">
        <f>'FIG 2'!N93</f>
        <v>0</v>
      </c>
      <c r="J105" s="35">
        <f>'FIG 3'!N93</f>
        <v>0</v>
      </c>
      <c r="K105" s="36">
        <f t="shared" si="3"/>
        <v>0</v>
      </c>
      <c r="L105" s="36">
        <f t="shared" si="4"/>
        <v>0</v>
      </c>
      <c r="M105" s="37">
        <f>SUM('FIG 1'!Q93,'FIG 2'!Q93,'FIG 3'!Q93)</f>
        <v>0</v>
      </c>
      <c r="N105" s="36">
        <f t="shared" si="5"/>
        <v>0</v>
      </c>
    </row>
    <row r="106" spans="1:14" ht="21" x14ac:dyDescent="0.35">
      <c r="A106" s="60">
        <v>93</v>
      </c>
      <c r="B106" s="33"/>
      <c r="C106" s="33"/>
      <c r="D106" s="33"/>
      <c r="E106" s="33"/>
      <c r="F106" s="34"/>
      <c r="G106" s="34"/>
      <c r="H106" s="35">
        <f>'FIG 1'!N94</f>
        <v>0</v>
      </c>
      <c r="I106" s="35">
        <f>'FIG 2'!N94</f>
        <v>0</v>
      </c>
      <c r="J106" s="35">
        <f>'FIG 3'!N94</f>
        <v>0</v>
      </c>
      <c r="K106" s="36">
        <f t="shared" si="3"/>
        <v>0</v>
      </c>
      <c r="L106" s="36">
        <f t="shared" si="4"/>
        <v>0</v>
      </c>
      <c r="M106" s="37">
        <f>SUM('FIG 1'!Q94,'FIG 2'!Q94,'FIG 3'!Q94)</f>
        <v>0</v>
      </c>
      <c r="N106" s="36">
        <f t="shared" si="5"/>
        <v>0</v>
      </c>
    </row>
    <row r="107" spans="1:14" ht="21" x14ac:dyDescent="0.35">
      <c r="A107" s="60">
        <v>94</v>
      </c>
      <c r="B107" s="33"/>
      <c r="C107" s="33"/>
      <c r="D107" s="33"/>
      <c r="E107" s="33"/>
      <c r="F107" s="34"/>
      <c r="G107" s="34"/>
      <c r="H107" s="35">
        <f>'FIG 1'!N95</f>
        <v>0</v>
      </c>
      <c r="I107" s="35">
        <f>'FIG 2'!N95</f>
        <v>0</v>
      </c>
      <c r="J107" s="35">
        <f>'FIG 3'!N95</f>
        <v>0</v>
      </c>
      <c r="K107" s="36">
        <f t="shared" si="3"/>
        <v>0</v>
      </c>
      <c r="L107" s="36">
        <f t="shared" si="4"/>
        <v>0</v>
      </c>
      <c r="M107" s="37">
        <f>SUM('FIG 1'!Q95,'FIG 2'!Q95,'FIG 3'!Q95)</f>
        <v>0</v>
      </c>
      <c r="N107" s="36">
        <f t="shared" si="5"/>
        <v>0</v>
      </c>
    </row>
    <row r="108" spans="1:14" ht="21" x14ac:dyDescent="0.35">
      <c r="A108" s="60">
        <v>95</v>
      </c>
      <c r="B108" s="33"/>
      <c r="C108" s="33"/>
      <c r="D108" s="33"/>
      <c r="E108" s="33"/>
      <c r="F108" s="34"/>
      <c r="G108" s="34"/>
      <c r="H108" s="35">
        <f>'FIG 1'!N96</f>
        <v>0</v>
      </c>
      <c r="I108" s="35">
        <f>'FIG 2'!N96</f>
        <v>0</v>
      </c>
      <c r="J108" s="35">
        <f>'FIG 3'!N96</f>
        <v>0</v>
      </c>
      <c r="K108" s="36">
        <f t="shared" si="3"/>
        <v>0</v>
      </c>
      <c r="L108" s="36">
        <f t="shared" si="4"/>
        <v>0</v>
      </c>
      <c r="M108" s="37">
        <f>SUM('FIG 1'!Q96,'FIG 2'!Q96,'FIG 3'!Q96)</f>
        <v>0</v>
      </c>
      <c r="N108" s="36">
        <f t="shared" si="5"/>
        <v>0</v>
      </c>
    </row>
    <row r="109" spans="1:14" ht="21" x14ac:dyDescent="0.35">
      <c r="A109" s="60">
        <v>96</v>
      </c>
      <c r="B109" s="33"/>
      <c r="C109" s="33"/>
      <c r="D109" s="33"/>
      <c r="E109" s="33"/>
      <c r="F109" s="34"/>
      <c r="G109" s="34"/>
      <c r="H109" s="35">
        <f>'FIG 1'!N97</f>
        <v>0</v>
      </c>
      <c r="I109" s="35">
        <f>'FIG 2'!N97</f>
        <v>0</v>
      </c>
      <c r="J109" s="35">
        <f>'FIG 3'!N97</f>
        <v>0</v>
      </c>
      <c r="K109" s="36">
        <f t="shared" si="3"/>
        <v>0</v>
      </c>
      <c r="L109" s="36">
        <f t="shared" si="4"/>
        <v>0</v>
      </c>
      <c r="M109" s="37">
        <f>SUM('FIG 1'!Q97,'FIG 2'!Q97,'FIG 3'!Q97)</f>
        <v>0</v>
      </c>
      <c r="N109" s="36">
        <f t="shared" si="5"/>
        <v>0</v>
      </c>
    </row>
    <row r="110" spans="1:14" ht="21" x14ac:dyDescent="0.35">
      <c r="A110" s="60">
        <v>97</v>
      </c>
      <c r="B110" s="33"/>
      <c r="C110" s="33"/>
      <c r="D110" s="33"/>
      <c r="E110" s="33"/>
      <c r="F110" s="34"/>
      <c r="G110" s="34"/>
      <c r="H110" s="35">
        <f>'FIG 1'!N98</f>
        <v>0</v>
      </c>
      <c r="I110" s="35">
        <f>'FIG 2'!N98</f>
        <v>0</v>
      </c>
      <c r="J110" s="35">
        <f>'FIG 3'!N98</f>
        <v>0</v>
      </c>
      <c r="K110" s="36">
        <f t="shared" si="3"/>
        <v>0</v>
      </c>
      <c r="L110" s="36">
        <f t="shared" si="4"/>
        <v>0</v>
      </c>
      <c r="M110" s="37">
        <f>SUM('FIG 1'!Q98,'FIG 2'!Q98,'FIG 3'!Q98)</f>
        <v>0</v>
      </c>
      <c r="N110" s="36">
        <f t="shared" si="5"/>
        <v>0</v>
      </c>
    </row>
    <row r="111" spans="1:14" ht="21" x14ac:dyDescent="0.35">
      <c r="A111" s="60">
        <v>98</v>
      </c>
      <c r="B111" s="33"/>
      <c r="C111" s="33"/>
      <c r="D111" s="33"/>
      <c r="E111" s="33"/>
      <c r="F111" s="34"/>
      <c r="G111" s="34"/>
      <c r="H111" s="35">
        <f>'FIG 1'!N99</f>
        <v>0</v>
      </c>
      <c r="I111" s="35">
        <f>'FIG 2'!N99</f>
        <v>0</v>
      </c>
      <c r="J111" s="35">
        <f>'FIG 3'!N99</f>
        <v>0</v>
      </c>
      <c r="K111" s="36">
        <f t="shared" si="3"/>
        <v>0</v>
      </c>
      <c r="L111" s="36">
        <f t="shared" si="4"/>
        <v>0</v>
      </c>
      <c r="M111" s="37">
        <f>SUM('FIG 1'!Q99,'FIG 2'!Q99,'FIG 3'!Q99)</f>
        <v>0</v>
      </c>
      <c r="N111" s="36">
        <f t="shared" si="5"/>
        <v>0</v>
      </c>
    </row>
    <row r="112" spans="1:14" ht="21" x14ac:dyDescent="0.35">
      <c r="A112" s="60">
        <v>99</v>
      </c>
      <c r="B112" s="33"/>
      <c r="C112" s="33"/>
      <c r="D112" s="33"/>
      <c r="E112" s="33"/>
      <c r="F112" s="34"/>
      <c r="G112" s="34"/>
      <c r="H112" s="35">
        <f>'FIG 1'!N100</f>
        <v>0</v>
      </c>
      <c r="I112" s="35">
        <f>'FIG 2'!N100</f>
        <v>0</v>
      </c>
      <c r="J112" s="35">
        <f>'FIG 3'!N100</f>
        <v>0</v>
      </c>
      <c r="K112" s="36">
        <f t="shared" si="3"/>
        <v>0</v>
      </c>
      <c r="L112" s="36">
        <f t="shared" si="4"/>
        <v>0</v>
      </c>
      <c r="M112" s="37">
        <f>SUM('FIG 1'!Q100,'FIG 2'!Q100,'FIG 3'!Q100)</f>
        <v>0</v>
      </c>
      <c r="N112" s="36">
        <f t="shared" si="5"/>
        <v>0</v>
      </c>
    </row>
    <row r="113" spans="1:14" ht="21" x14ac:dyDescent="0.35">
      <c r="A113" s="60">
        <v>100</v>
      </c>
      <c r="B113" s="33"/>
      <c r="C113" s="33"/>
      <c r="D113" s="33"/>
      <c r="E113" s="33"/>
      <c r="F113" s="34"/>
      <c r="G113" s="34"/>
      <c r="H113" s="35">
        <f>'FIG 1'!N101</f>
        <v>0</v>
      </c>
      <c r="I113" s="35">
        <f>'FIG 2'!N101</f>
        <v>0</v>
      </c>
      <c r="J113" s="35">
        <f>'FIG 3'!N101</f>
        <v>0</v>
      </c>
      <c r="K113" s="36">
        <f t="shared" si="3"/>
        <v>0</v>
      </c>
      <c r="L113" s="36">
        <f t="shared" si="4"/>
        <v>0</v>
      </c>
      <c r="M113" s="37">
        <f>SUM('FIG 1'!Q101,'FIG 2'!Q101,'FIG 3'!Q101)</f>
        <v>0</v>
      </c>
      <c r="N113" s="36">
        <f t="shared" si="5"/>
        <v>0</v>
      </c>
    </row>
    <row r="114" spans="1:14" ht="21" x14ac:dyDescent="0.35">
      <c r="A114" s="60">
        <v>101</v>
      </c>
      <c r="B114" s="33"/>
      <c r="C114" s="33"/>
      <c r="D114" s="33"/>
      <c r="E114" s="33"/>
      <c r="F114" s="34"/>
      <c r="G114" s="34"/>
      <c r="H114" s="35">
        <f>'FIG 1'!N102</f>
        <v>0</v>
      </c>
      <c r="I114" s="35">
        <f>'FIG 2'!N102</f>
        <v>0</v>
      </c>
      <c r="J114" s="35">
        <f>'FIG 3'!N102</f>
        <v>0</v>
      </c>
      <c r="K114" s="36">
        <f t="shared" si="3"/>
        <v>0</v>
      </c>
      <c r="L114" s="36">
        <f t="shared" si="4"/>
        <v>0</v>
      </c>
      <c r="M114" s="37">
        <f>SUM('FIG 1'!Q102,'FIG 2'!Q102,'FIG 3'!Q102)</f>
        <v>0</v>
      </c>
      <c r="N114" s="36">
        <f t="shared" si="5"/>
        <v>0</v>
      </c>
    </row>
    <row r="115" spans="1:14" ht="21" x14ac:dyDescent="0.35">
      <c r="A115" s="60">
        <v>102</v>
      </c>
      <c r="B115" s="33"/>
      <c r="C115" s="33"/>
      <c r="D115" s="33"/>
      <c r="E115" s="33"/>
      <c r="F115" s="34"/>
      <c r="G115" s="34"/>
      <c r="H115" s="35">
        <f>'FIG 1'!N103</f>
        <v>0</v>
      </c>
      <c r="I115" s="35">
        <f>'FIG 2'!N103</f>
        <v>0</v>
      </c>
      <c r="J115" s="35">
        <f>'FIG 3'!N103</f>
        <v>0</v>
      </c>
      <c r="K115" s="36">
        <f t="shared" si="3"/>
        <v>0</v>
      </c>
      <c r="L115" s="36">
        <f t="shared" si="4"/>
        <v>0</v>
      </c>
      <c r="M115" s="37">
        <f>SUM('FIG 1'!Q103,'FIG 2'!Q103,'FIG 3'!Q103)</f>
        <v>0</v>
      </c>
      <c r="N115" s="36">
        <f t="shared" si="5"/>
        <v>0</v>
      </c>
    </row>
    <row r="116" spans="1:14" ht="21" x14ac:dyDescent="0.35">
      <c r="A116" s="60">
        <v>103</v>
      </c>
      <c r="B116" s="33"/>
      <c r="C116" s="33"/>
      <c r="D116" s="33"/>
      <c r="E116" s="33"/>
      <c r="F116" s="34"/>
      <c r="G116" s="34"/>
      <c r="H116" s="35">
        <f>'FIG 1'!N104</f>
        <v>0</v>
      </c>
      <c r="I116" s="35">
        <f>'FIG 2'!N104</f>
        <v>0</v>
      </c>
      <c r="J116" s="35">
        <f>'FIG 3'!N104</f>
        <v>0</v>
      </c>
      <c r="K116" s="36">
        <f t="shared" si="3"/>
        <v>0</v>
      </c>
      <c r="L116" s="36">
        <f t="shared" si="4"/>
        <v>0</v>
      </c>
      <c r="M116" s="37">
        <f>SUM('FIG 1'!Q104,'FIG 2'!Q104,'FIG 3'!Q104)</f>
        <v>0</v>
      </c>
      <c r="N116" s="36">
        <f t="shared" si="5"/>
        <v>0</v>
      </c>
    </row>
    <row r="117" spans="1:14" ht="21" x14ac:dyDescent="0.35">
      <c r="A117" s="60">
        <v>104</v>
      </c>
      <c r="B117" s="33"/>
      <c r="C117" s="33"/>
      <c r="D117" s="33"/>
      <c r="E117" s="33"/>
      <c r="F117" s="34"/>
      <c r="G117" s="34"/>
      <c r="H117" s="35">
        <f>'FIG 1'!N105</f>
        <v>0</v>
      </c>
      <c r="I117" s="35">
        <f>'FIG 2'!N105</f>
        <v>0</v>
      </c>
      <c r="J117" s="35">
        <f>'FIG 3'!N105</f>
        <v>0</v>
      </c>
      <c r="K117" s="36">
        <f t="shared" si="3"/>
        <v>0</v>
      </c>
      <c r="L117" s="36">
        <f t="shared" si="4"/>
        <v>0</v>
      </c>
      <c r="M117" s="37">
        <f>SUM('FIG 1'!Q105,'FIG 2'!Q105,'FIG 3'!Q105)</f>
        <v>0</v>
      </c>
      <c r="N117" s="36">
        <f t="shared" si="5"/>
        <v>0</v>
      </c>
    </row>
    <row r="118" spans="1:14" ht="21" x14ac:dyDescent="0.35">
      <c r="A118" s="60">
        <v>105</v>
      </c>
      <c r="B118" s="33"/>
      <c r="C118" s="33"/>
      <c r="D118" s="33"/>
      <c r="E118" s="33"/>
      <c r="F118" s="34"/>
      <c r="G118" s="34"/>
      <c r="H118" s="35">
        <f>'FIG 1'!N106</f>
        <v>0</v>
      </c>
      <c r="I118" s="35">
        <f>'FIG 2'!N106</f>
        <v>0</v>
      </c>
      <c r="J118" s="35">
        <f>'FIG 3'!N106</f>
        <v>0</v>
      </c>
      <c r="K118" s="36">
        <f t="shared" si="3"/>
        <v>0</v>
      </c>
      <c r="L118" s="36">
        <f t="shared" si="4"/>
        <v>0</v>
      </c>
      <c r="M118" s="37">
        <f>SUM('FIG 1'!Q106,'FIG 2'!Q106,'FIG 3'!Q106)</f>
        <v>0</v>
      </c>
      <c r="N118" s="36">
        <f t="shared" si="5"/>
        <v>0</v>
      </c>
    </row>
    <row r="119" spans="1:14" ht="21" x14ac:dyDescent="0.35">
      <c r="A119" s="60">
        <v>106</v>
      </c>
      <c r="B119" s="33"/>
      <c r="C119" s="33"/>
      <c r="D119" s="33"/>
      <c r="E119" s="33"/>
      <c r="F119" s="34"/>
      <c r="G119" s="34"/>
      <c r="H119" s="35">
        <f>'FIG 1'!N107</f>
        <v>0</v>
      </c>
      <c r="I119" s="35">
        <f>'FIG 2'!N107</f>
        <v>0</v>
      </c>
      <c r="J119" s="35">
        <f>'FIG 3'!N107</f>
        <v>0</v>
      </c>
      <c r="K119" s="36">
        <f t="shared" si="3"/>
        <v>0</v>
      </c>
      <c r="L119" s="36">
        <f t="shared" si="4"/>
        <v>0</v>
      </c>
      <c r="M119" s="37">
        <f>SUM('FIG 1'!Q107,'FIG 2'!Q107,'FIG 3'!Q107)</f>
        <v>0</v>
      </c>
      <c r="N119" s="36">
        <f t="shared" si="5"/>
        <v>0</v>
      </c>
    </row>
    <row r="120" spans="1:14" ht="21" x14ac:dyDescent="0.35">
      <c r="A120" s="60">
        <v>107</v>
      </c>
      <c r="B120" s="33"/>
      <c r="C120" s="33"/>
      <c r="D120" s="33"/>
      <c r="E120" s="33"/>
      <c r="F120" s="34"/>
      <c r="G120" s="34"/>
      <c r="H120" s="35">
        <f>'FIG 1'!N108</f>
        <v>0</v>
      </c>
      <c r="I120" s="35">
        <f>'FIG 2'!N108</f>
        <v>0</v>
      </c>
      <c r="J120" s="35">
        <f>'FIG 3'!N108</f>
        <v>0</v>
      </c>
      <c r="K120" s="36">
        <f t="shared" si="3"/>
        <v>0</v>
      </c>
      <c r="L120" s="36">
        <f t="shared" si="4"/>
        <v>0</v>
      </c>
      <c r="M120" s="37">
        <f>SUM('FIG 1'!Q108,'FIG 2'!Q108,'FIG 3'!Q108)</f>
        <v>0</v>
      </c>
      <c r="N120" s="36">
        <f t="shared" si="5"/>
        <v>0</v>
      </c>
    </row>
    <row r="121" spans="1:14" ht="21" x14ac:dyDescent="0.35">
      <c r="A121" s="60">
        <v>108</v>
      </c>
      <c r="B121" s="33"/>
      <c r="C121" s="33"/>
      <c r="D121" s="33"/>
      <c r="E121" s="33"/>
      <c r="F121" s="34"/>
      <c r="G121" s="34"/>
      <c r="H121" s="35">
        <f>'FIG 1'!N109</f>
        <v>0</v>
      </c>
      <c r="I121" s="35">
        <f>'FIG 2'!N109</f>
        <v>0</v>
      </c>
      <c r="J121" s="35">
        <f>'FIG 3'!N109</f>
        <v>0</v>
      </c>
      <c r="K121" s="36">
        <f t="shared" si="3"/>
        <v>0</v>
      </c>
      <c r="L121" s="36">
        <f t="shared" si="4"/>
        <v>0</v>
      </c>
      <c r="M121" s="37">
        <f>SUM('FIG 1'!Q109,'FIG 2'!Q109,'FIG 3'!Q109)</f>
        <v>0</v>
      </c>
      <c r="N121" s="36">
        <f t="shared" si="5"/>
        <v>0</v>
      </c>
    </row>
    <row r="122" spans="1:14" ht="21" x14ac:dyDescent="0.35">
      <c r="A122" s="60">
        <v>109</v>
      </c>
      <c r="B122" s="33"/>
      <c r="C122" s="33"/>
      <c r="D122" s="33"/>
      <c r="E122" s="33"/>
      <c r="F122" s="34"/>
      <c r="G122" s="34"/>
      <c r="H122" s="35">
        <f>'FIG 1'!N110</f>
        <v>0</v>
      </c>
      <c r="I122" s="35">
        <f>'FIG 2'!N110</f>
        <v>0</v>
      </c>
      <c r="J122" s="35">
        <f>'FIG 3'!N110</f>
        <v>0</v>
      </c>
      <c r="K122" s="36">
        <f t="shared" si="3"/>
        <v>0</v>
      </c>
      <c r="L122" s="36">
        <f t="shared" si="4"/>
        <v>0</v>
      </c>
      <c r="M122" s="37">
        <f>SUM('FIG 1'!Q110,'FIG 2'!Q110,'FIG 3'!Q110)</f>
        <v>0</v>
      </c>
      <c r="N122" s="36">
        <f t="shared" si="5"/>
        <v>0</v>
      </c>
    </row>
    <row r="123" spans="1:14" ht="21" x14ac:dyDescent="0.35">
      <c r="A123" s="60">
        <v>110</v>
      </c>
      <c r="B123" s="33"/>
      <c r="C123" s="33"/>
      <c r="D123" s="33"/>
      <c r="E123" s="33"/>
      <c r="F123" s="34"/>
      <c r="G123" s="34"/>
      <c r="H123" s="35">
        <f>'FIG 1'!N111</f>
        <v>0</v>
      </c>
      <c r="I123" s="35">
        <f>'FIG 2'!N111</f>
        <v>0</v>
      </c>
      <c r="J123" s="35">
        <f>'FIG 3'!N111</f>
        <v>0</v>
      </c>
      <c r="K123" s="36">
        <f t="shared" si="3"/>
        <v>0</v>
      </c>
      <c r="L123" s="36">
        <f t="shared" si="4"/>
        <v>0</v>
      </c>
      <c r="M123" s="37">
        <f>SUM('FIG 1'!Q111,'FIG 2'!Q111,'FIG 3'!Q111)</f>
        <v>0</v>
      </c>
      <c r="N123" s="36">
        <f t="shared" si="5"/>
        <v>0</v>
      </c>
    </row>
  </sheetData>
  <autoFilter ref="B13:N123">
    <sortState ref="B14:N123">
      <sortCondition descending="1" ref="N13"/>
    </sortState>
  </autoFilter>
  <mergeCells count="2">
    <mergeCell ref="A1:N1"/>
    <mergeCell ref="G2:H2"/>
  </mergeCells>
  <dataValidations count="3">
    <dataValidation type="list" allowBlank="1" showInputMessage="1" showErrorMessage="1" sqref="G84:G100 G14:G82">
      <formula1>$N$2:$N$3</formula1>
    </dataValidation>
    <dataValidation type="list" allowBlank="1" showInputMessage="1" showErrorMessage="1" sqref="E14:E100">
      <formula1>$M$2:$M$5</formula1>
    </dataValidation>
    <dataValidation type="list" allowBlank="1" showInputMessage="1" showErrorMessage="1" sqref="D14:D100">
      <formula1>#REF!</formula1>
    </dataValidation>
  </dataValidations>
  <printOptions horizontalCentered="1"/>
  <pageMargins left="0.59055118110236227" right="0.43307086614173229" top="0.6692913385826772" bottom="0.6692913385826772" header="0.23622047244094491" footer="0.39370078740157483"/>
  <pageSetup paperSize="9" scale="40" fitToHeight="3" orientation="portrait" r:id="rId1"/>
  <headerFooter alignWithMargins="0">
    <oddFooter>&amp;L&amp;F&amp;C&amp;"Arial Narrow,Bold"&amp;16&amp;D &amp;T&amp;RRichard Crisp</oddFooter>
  </headerFooter>
  <rowBreaks count="1" manualBreakCount="1">
    <brk id="69" max="1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7" zoomScale="85" zoomScaleNormal="85" workbookViewId="0">
      <selection activeCell="C10" sqref="C10:H10"/>
    </sheetView>
  </sheetViews>
  <sheetFormatPr defaultRowHeight="12.75" x14ac:dyDescent="0.2"/>
  <cols>
    <col min="1" max="1" width="15.5703125" style="81" customWidth="1"/>
    <col min="2" max="2" width="15.85546875" style="81" customWidth="1"/>
    <col min="3" max="3" width="9.140625" style="81"/>
    <col min="4" max="4" width="13.5703125" style="81" customWidth="1"/>
    <col min="5" max="6" width="13.7109375" style="81" customWidth="1"/>
    <col min="7" max="7" width="24.7109375" style="81" customWidth="1"/>
    <col min="8" max="8" width="22.28515625" style="81" customWidth="1"/>
    <col min="9" max="9" width="16.85546875" style="81" customWidth="1"/>
    <col min="10" max="10" width="14.28515625" style="81" customWidth="1"/>
    <col min="11" max="16384" width="9.140625" style="81"/>
  </cols>
  <sheetData>
    <row r="1" spans="1:8" ht="21" x14ac:dyDescent="0.35">
      <c r="A1" s="93" t="s">
        <v>138</v>
      </c>
      <c r="C1" s="66"/>
    </row>
    <row r="2" spans="1:8" ht="21" x14ac:dyDescent="0.35">
      <c r="A2" s="88"/>
      <c r="C2" s="66"/>
    </row>
    <row r="3" spans="1:8" ht="21" x14ac:dyDescent="0.2">
      <c r="A3" s="88"/>
      <c r="E3" s="95"/>
    </row>
    <row r="4" spans="1:8" ht="46.5" x14ac:dyDescent="0.35">
      <c r="A4" s="98" t="s">
        <v>65</v>
      </c>
      <c r="B4" s="98" t="s">
        <v>68</v>
      </c>
      <c r="C4" s="98" t="s">
        <v>27</v>
      </c>
      <c r="D4" s="98" t="s">
        <v>66</v>
      </c>
      <c r="E4" s="56" t="s">
        <v>46</v>
      </c>
      <c r="F4" s="54" t="s">
        <v>30</v>
      </c>
      <c r="G4" s="100" t="s">
        <v>31</v>
      </c>
      <c r="H4" s="101" t="s">
        <v>33</v>
      </c>
    </row>
    <row r="5" spans="1:8" ht="21" x14ac:dyDescent="0.35">
      <c r="A5" s="96">
        <v>1</v>
      </c>
      <c r="B5" s="96">
        <v>6</v>
      </c>
      <c r="C5" s="104" t="str">
        <f>VLOOKUP(G5,FIGURES!$B$14:$F$100,2,FALSE)</f>
        <v>COP</v>
      </c>
      <c r="D5" s="104" t="str">
        <f>VLOOKUP(G5,FIGURES!$B$14:$F$100,3,FALSE)</f>
        <v>I</v>
      </c>
      <c r="E5" s="104">
        <f>VLOOKUP(G5,FIGURES!$B$14:$F$100,4,FALSE)</f>
        <v>1157620</v>
      </c>
      <c r="F5" s="105">
        <f>VLOOKUP(G5,FIGURES!$B$14:$F$100,5,FALSE)</f>
        <v>38452</v>
      </c>
      <c r="G5" s="74" t="s">
        <v>103</v>
      </c>
      <c r="H5" s="106">
        <f>VLOOKUP(G5,FIGURES!$B$13:$N$100,13,FALSE)</f>
        <v>53.111199999999997</v>
      </c>
    </row>
    <row r="6" spans="1:8" ht="21" x14ac:dyDescent="0.35">
      <c r="A6" s="96">
        <v>2</v>
      </c>
      <c r="B6" s="96">
        <v>3</v>
      </c>
      <c r="C6" s="104" t="str">
        <f>VLOOKUP(G6,FIGURES!$B$14:$F$100,2,FALSE)</f>
        <v>Aquav</v>
      </c>
      <c r="D6" s="104" t="str">
        <f>VLOOKUP(G6,FIGURES!$B$14:$F$100,3,FALSE)</f>
        <v>I</v>
      </c>
      <c r="E6" s="104">
        <f>VLOOKUP(G6,FIGURES!$B$14:$F$100,4,FALSE)</f>
        <v>1178015</v>
      </c>
      <c r="F6" s="105">
        <f>VLOOKUP(G6,FIGURES!$B$14:$F$100,5,FALSE)</f>
        <v>38046</v>
      </c>
      <c r="G6" s="74" t="s">
        <v>121</v>
      </c>
      <c r="H6" s="106">
        <f>VLOOKUP(G6,FIGURES!$B$13:$N$100,13,FALSE)</f>
        <v>55.69</v>
      </c>
    </row>
    <row r="7" spans="1:8" ht="21" x14ac:dyDescent="0.35">
      <c r="A7" s="96">
        <v>3</v>
      </c>
      <c r="B7" s="96">
        <v>1</v>
      </c>
      <c r="C7" s="104" t="str">
        <f>VLOOKUP(G7,FIGURES!$B$14:$F$100,2,FALSE)</f>
        <v>Wal</v>
      </c>
      <c r="D7" s="104" t="str">
        <f>VLOOKUP(G7,FIGURES!$B$14:$F$100,3,FALSE)</f>
        <v>I/S</v>
      </c>
      <c r="E7" s="104">
        <f>VLOOKUP(G7,FIGURES!$B$14:$F$100,4,FALSE)</f>
        <v>884336</v>
      </c>
      <c r="F7" s="105">
        <f>VLOOKUP(G7,FIGURES!$B$14:$F$100,5,FALSE)</f>
        <v>37989</v>
      </c>
      <c r="G7" s="74" t="s">
        <v>91</v>
      </c>
      <c r="H7" s="106">
        <f>VLOOKUP(G7,FIGURES!$B$13:$N$100,13,FALSE)</f>
        <v>60.386000000000003</v>
      </c>
    </row>
    <row r="8" spans="1:8" ht="21" x14ac:dyDescent="0.35">
      <c r="A8" s="96">
        <v>4</v>
      </c>
      <c r="B8" s="96">
        <v>4</v>
      </c>
      <c r="C8" s="104" t="str">
        <f>VLOOKUP(G8,FIGURES!$B$14:$F$100,2,FALSE)</f>
        <v>Rug</v>
      </c>
      <c r="D8" s="104" t="str">
        <f>VLOOKUP(G8,FIGURES!$B$14:$F$100,3,FALSE)</f>
        <v>W/I</v>
      </c>
      <c r="E8" s="104">
        <f>VLOOKUP(G8,FIGURES!$B$14:$F$100,4,FALSE)</f>
        <v>1234759</v>
      </c>
      <c r="F8" s="105">
        <f>VLOOKUP(G8,FIGURES!$B$14:$F$100,5,FALSE)</f>
        <v>38324</v>
      </c>
      <c r="G8" s="74" t="s">
        <v>129</v>
      </c>
      <c r="H8" s="106">
        <f>VLOOKUP(G8,FIGURES!$B$13:$N$100,13,FALSE)</f>
        <v>54.368400000000001</v>
      </c>
    </row>
    <row r="9" spans="1:8" ht="21" x14ac:dyDescent="0.35">
      <c r="A9" s="96">
        <v>5</v>
      </c>
      <c r="B9" s="96">
        <v>5</v>
      </c>
      <c r="C9" s="104" t="str">
        <f>VLOOKUP(G9,FIGURES!$B$14:$F$100,2,FALSE)</f>
        <v>Rug</v>
      </c>
      <c r="D9" s="104" t="str">
        <f>VLOOKUP(G9,FIGURES!$B$14:$F$100,3,FALSE)</f>
        <v>W/I</v>
      </c>
      <c r="E9" s="104">
        <f>VLOOKUP(G9,FIGURES!$B$14:$F$100,4,FALSE)</f>
        <v>1257216</v>
      </c>
      <c r="F9" s="105">
        <f>VLOOKUP(G9,FIGURES!$B$14:$F$100,5,FALSE)</f>
        <v>38778</v>
      </c>
      <c r="G9" s="75" t="s">
        <v>93</v>
      </c>
      <c r="H9" s="106">
        <f>VLOOKUP(G9,FIGURES!$B$13:$N$100,13,FALSE)</f>
        <v>53.175400000000003</v>
      </c>
    </row>
    <row r="10" spans="1:8" ht="21" x14ac:dyDescent="0.35">
      <c r="A10" s="96">
        <v>6</v>
      </c>
      <c r="B10" s="96">
        <v>2</v>
      </c>
      <c r="C10" s="104" t="str">
        <f>VLOOKUP(G10,FIGURES!$B$14:$F$100,2,FALSE)</f>
        <v>Rug</v>
      </c>
      <c r="D10" s="104" t="str">
        <f>VLOOKUP(G10,FIGURES!$B$14:$F$100,3,FALSE)</f>
        <v>W/I</v>
      </c>
      <c r="E10" s="104">
        <f>VLOOKUP(G10,FIGURES!$B$14:$F$100,4,FALSE)</f>
        <v>875533</v>
      </c>
      <c r="F10" s="105">
        <f>VLOOKUP(G10,FIGURES!$B$14:$F$100,5,FALSE)</f>
        <v>38167</v>
      </c>
      <c r="G10" s="75" t="s">
        <v>86</v>
      </c>
      <c r="H10" s="106">
        <f>VLOOKUP(G10,FIGURES!$B$13:$N$100,13,FALSE)</f>
        <v>57.543900000000001</v>
      </c>
    </row>
    <row r="11" spans="1:8" ht="21" x14ac:dyDescent="0.35">
      <c r="A11" s="88"/>
      <c r="B11" s="96"/>
      <c r="C11" s="104" t="str">
        <f>VLOOKUP(G11,FIGURES!$B$14:$F$100,2,FALSE)</f>
        <v>Wit</v>
      </c>
      <c r="D11" s="104" t="str">
        <f>VLOOKUP(G11,FIGURES!$B$14:$F$100,3,FALSE)</f>
        <v>I</v>
      </c>
      <c r="E11" s="104">
        <f>VLOOKUP(G11,FIGURES!$B$14:$F$100,4,FALSE)</f>
        <v>1195756</v>
      </c>
      <c r="F11" s="105">
        <f>VLOOKUP(G11,FIGURES!$B$14:$F$100,5,FALSE)</f>
        <v>38106</v>
      </c>
      <c r="G11" s="74" t="s">
        <v>92</v>
      </c>
      <c r="H11" s="106">
        <f>VLOOKUP(G11,FIGURES!$B$13:$N$100,13,FALSE)</f>
        <v>51.847900000000003</v>
      </c>
    </row>
    <row r="12" spans="1:8" ht="21" x14ac:dyDescent="0.35">
      <c r="A12" s="88"/>
      <c r="B12" s="96"/>
      <c r="C12" s="104" t="str">
        <f>VLOOKUP(G12,FIGURES!$B$14:$F$100,2,FALSE)</f>
        <v>GSSC</v>
      </c>
      <c r="D12" s="104" t="str">
        <f>VLOOKUP(G12,FIGURES!$B$14:$F$100,3,FALSE)</f>
        <v>I</v>
      </c>
      <c r="E12" s="104">
        <f>VLOOKUP(G12,FIGURES!$B$14:$F$100,4,FALSE)</f>
        <v>1136943</v>
      </c>
      <c r="F12" s="105">
        <f>VLOOKUP(G12,FIGURES!$B$14:$F$100,5,FALSE)</f>
        <v>38010</v>
      </c>
      <c r="G12" s="75" t="s">
        <v>97</v>
      </c>
      <c r="H12" s="106">
        <f>VLOOKUP(G12,FIGURES!$B$13:$N$100,13,FALSE)</f>
        <v>51.274900000000002</v>
      </c>
    </row>
    <row r="13" spans="1:8" ht="21" x14ac:dyDescent="0.35">
      <c r="A13" s="88"/>
      <c r="B13" s="96"/>
      <c r="C13" s="104" t="str">
        <f>VLOOKUP(G13,FIGURES!$B$14:$F$100,2,FALSE)</f>
        <v>Aquav</v>
      </c>
      <c r="D13" s="104" t="str">
        <f>VLOOKUP(G13,FIGURES!$B$14:$F$100,3,FALSE)</f>
        <v>I</v>
      </c>
      <c r="E13" s="104">
        <f>VLOOKUP(G13,FIGURES!$B$14:$F$100,4,FALSE)</f>
        <v>919910</v>
      </c>
      <c r="F13" s="105">
        <f>VLOOKUP(G13,FIGURES!$B$14:$F$100,5,FALSE)</f>
        <v>38541</v>
      </c>
      <c r="G13" s="74" t="s">
        <v>105</v>
      </c>
      <c r="H13" s="106">
        <f>VLOOKUP(G13,FIGURES!$B$13:$N$100,13,FALSE)</f>
        <v>50.6432</v>
      </c>
    </row>
    <row r="14" spans="1:8" ht="21" x14ac:dyDescent="0.35">
      <c r="A14" s="88"/>
      <c r="B14" s="96"/>
      <c r="C14" s="104" t="str">
        <f>VLOOKUP(G14,FIGURES!$B$14:$F$100,2,FALSE)</f>
        <v>COB</v>
      </c>
      <c r="D14" s="104" t="str">
        <f>VLOOKUP(G14,FIGURES!$B$14:$F$100,3,FALSE)</f>
        <v>W/I</v>
      </c>
      <c r="E14" s="104">
        <f>VLOOKUP(G14,FIGURES!$B$14:$F$100,4,FALSE)</f>
        <v>1132897</v>
      </c>
      <c r="F14" s="105">
        <f>VLOOKUP(G14,FIGURES!$B$14:$F$100,5,FALSE)</f>
        <v>38036</v>
      </c>
      <c r="G14" s="75" t="s">
        <v>111</v>
      </c>
      <c r="H14" s="106">
        <f>VLOOKUP(G14,FIGURES!$B$13:$N$100,13,FALSE)</f>
        <v>50.485399999999998</v>
      </c>
    </row>
    <row r="15" spans="1:8" ht="21" x14ac:dyDescent="0.35">
      <c r="A15" s="88"/>
      <c r="B15" s="96"/>
      <c r="C15" s="104" t="str">
        <f>VLOOKUP(G15,FIGURES!$B$14:$F$100,2,FALSE)</f>
        <v>COB</v>
      </c>
      <c r="D15" s="104" t="str">
        <f>VLOOKUP(G15,FIGURES!$B$14:$F$100,3,FALSE)</f>
        <v>W/I</v>
      </c>
      <c r="E15" s="104">
        <f>VLOOKUP(G15,FIGURES!$B$14:$F$100,4,FALSE)</f>
        <v>1220616</v>
      </c>
      <c r="F15" s="105">
        <f>VLOOKUP(G15,FIGURES!$B$14:$F$100,5,FALSE)</f>
        <v>38562</v>
      </c>
      <c r="G15" s="74" t="s">
        <v>125</v>
      </c>
      <c r="H15" s="106">
        <f>VLOOKUP(G15,FIGURES!$B$13:$N$100,13,FALSE)</f>
        <v>48.801200000000001</v>
      </c>
    </row>
    <row r="16" spans="1:8" ht="21" x14ac:dyDescent="0.35">
      <c r="A16" s="88"/>
      <c r="B16" s="96"/>
      <c r="C16" s="33"/>
      <c r="D16" s="94"/>
      <c r="E16" s="104"/>
      <c r="F16" s="105"/>
      <c r="G16" s="33"/>
      <c r="H16" s="33"/>
    </row>
    <row r="17" spans="1:8" ht="21" x14ac:dyDescent="0.35">
      <c r="A17" s="88"/>
      <c r="B17" s="96"/>
      <c r="C17" s="33"/>
      <c r="D17" s="33"/>
      <c r="E17" s="104"/>
      <c r="F17" s="105"/>
      <c r="G17" s="33"/>
      <c r="H17" s="33"/>
    </row>
    <row r="18" spans="1:8" ht="21" x14ac:dyDescent="0.35">
      <c r="A18" s="88"/>
      <c r="B18" s="96"/>
      <c r="C18" s="33"/>
      <c r="D18" s="94"/>
      <c r="E18" s="104"/>
      <c r="F18" s="105"/>
      <c r="G18" s="33"/>
      <c r="H18" s="33"/>
    </row>
    <row r="19" spans="1:8" ht="21" x14ac:dyDescent="0.35">
      <c r="A19" s="88"/>
      <c r="B19" s="96"/>
      <c r="C19" s="33"/>
      <c r="D19" s="33"/>
      <c r="E19" s="104"/>
      <c r="F19" s="105"/>
      <c r="G19" s="33"/>
      <c r="H19" s="33"/>
    </row>
    <row r="20" spans="1:8" ht="21" x14ac:dyDescent="0.35">
      <c r="A20" s="88"/>
      <c r="B20" s="96"/>
      <c r="C20" s="33"/>
      <c r="D20" s="94"/>
      <c r="E20" s="104"/>
      <c r="F20" s="105"/>
      <c r="G20" s="33"/>
      <c r="H20" s="33"/>
    </row>
    <row r="21" spans="1:8" ht="21" x14ac:dyDescent="0.35">
      <c r="A21" s="88"/>
      <c r="B21" s="96"/>
      <c r="C21" s="33"/>
      <c r="D21" s="33"/>
      <c r="E21" s="104"/>
      <c r="F21" s="105"/>
      <c r="G21" s="33"/>
      <c r="H21" s="33"/>
    </row>
    <row r="22" spans="1:8" ht="21" x14ac:dyDescent="0.35">
      <c r="A22" s="88"/>
      <c r="B22" s="96"/>
      <c r="C22" s="33"/>
      <c r="D22" s="94"/>
      <c r="E22" s="104"/>
      <c r="F22" s="105"/>
      <c r="G22" s="33"/>
      <c r="H22" s="33"/>
    </row>
    <row r="23" spans="1:8" ht="21" x14ac:dyDescent="0.35">
      <c r="A23" s="88"/>
      <c r="B23" s="96"/>
      <c r="C23" s="33"/>
      <c r="D23" s="33"/>
      <c r="E23" s="104"/>
      <c r="F23" s="105"/>
      <c r="G23" s="33"/>
      <c r="H23" s="33"/>
    </row>
    <row r="24" spans="1:8" ht="21" x14ac:dyDescent="0.35">
      <c r="A24" s="88"/>
      <c r="B24" s="96"/>
      <c r="C24" s="33"/>
      <c r="D24" s="94"/>
      <c r="E24" s="104"/>
      <c r="F24" s="105"/>
      <c r="G24" s="33"/>
      <c r="H24" s="33"/>
    </row>
    <row r="25" spans="1:8" ht="21" x14ac:dyDescent="0.35">
      <c r="B25" s="96"/>
      <c r="C25" s="33"/>
      <c r="D25" s="33"/>
      <c r="E25" s="104"/>
      <c r="F25" s="105"/>
      <c r="G25" s="33"/>
      <c r="H25" s="33"/>
    </row>
    <row r="26" spans="1:8" ht="21" x14ac:dyDescent="0.35">
      <c r="B26" s="96"/>
      <c r="C26" s="33"/>
      <c r="D26" s="94"/>
      <c r="E26" s="104"/>
      <c r="F26" s="105"/>
      <c r="G26" s="33"/>
      <c r="H26" s="33"/>
    </row>
    <row r="27" spans="1:8" ht="21" x14ac:dyDescent="0.35">
      <c r="B27" s="96"/>
      <c r="C27" s="33"/>
      <c r="D27" s="33"/>
      <c r="E27" s="104"/>
      <c r="F27" s="105"/>
      <c r="G27" s="33"/>
      <c r="H27" s="33"/>
    </row>
    <row r="28" spans="1:8" ht="21" x14ac:dyDescent="0.35">
      <c r="B28" s="96"/>
      <c r="C28" s="33"/>
      <c r="D28" s="94"/>
      <c r="E28" s="104"/>
      <c r="F28" s="105"/>
      <c r="G28" s="33"/>
      <c r="H28" s="33"/>
    </row>
    <row r="29" spans="1:8" ht="21" x14ac:dyDescent="0.35">
      <c r="B29" s="96"/>
      <c r="C29" s="33"/>
      <c r="D29" s="33"/>
      <c r="E29" s="104"/>
      <c r="F29" s="105"/>
      <c r="G29" s="33"/>
      <c r="H29" s="33"/>
    </row>
    <row r="30" spans="1:8" ht="21" x14ac:dyDescent="0.35">
      <c r="B30" s="96"/>
      <c r="C30" s="33"/>
      <c r="D30" s="94"/>
      <c r="E30" s="104"/>
      <c r="F30" s="105"/>
      <c r="G30" s="33"/>
      <c r="H30" s="33"/>
    </row>
    <row r="31" spans="1:8" ht="21" x14ac:dyDescent="0.35">
      <c r="B31" s="96"/>
      <c r="C31" s="33"/>
      <c r="D31" s="33"/>
      <c r="E31" s="104"/>
      <c r="F31" s="105"/>
      <c r="G31" s="33"/>
      <c r="H31" s="33"/>
    </row>
    <row r="32" spans="1:8" ht="21" x14ac:dyDescent="0.35">
      <c r="B32" s="96"/>
      <c r="C32" s="33"/>
      <c r="D32" s="94"/>
      <c r="E32" s="104"/>
      <c r="F32" s="105"/>
      <c r="G32" s="33"/>
      <c r="H32" s="33"/>
    </row>
    <row r="33" spans="2:8" ht="21" x14ac:dyDescent="0.35">
      <c r="B33" s="96"/>
      <c r="C33" s="33"/>
      <c r="D33" s="33"/>
      <c r="E33" s="104"/>
      <c r="F33" s="105"/>
      <c r="G33" s="33"/>
      <c r="H33" s="33"/>
    </row>
    <row r="34" spans="2:8" ht="21" x14ac:dyDescent="0.35">
      <c r="B34" s="96"/>
      <c r="C34" s="33"/>
      <c r="D34" s="94"/>
      <c r="E34" s="104"/>
      <c r="F34" s="105"/>
      <c r="G34" s="33"/>
      <c r="H34" s="33"/>
    </row>
    <row r="35" spans="2:8" ht="21" x14ac:dyDescent="0.35">
      <c r="B35" s="96"/>
      <c r="C35" s="33"/>
      <c r="D35" s="33"/>
      <c r="E35" s="104"/>
      <c r="F35" s="105"/>
      <c r="G35" s="33"/>
      <c r="H35" s="33"/>
    </row>
    <row r="36" spans="2:8" ht="21" x14ac:dyDescent="0.35">
      <c r="B36" s="96"/>
      <c r="C36" s="33"/>
      <c r="D36" s="94"/>
      <c r="E36" s="104"/>
      <c r="F36" s="105"/>
      <c r="G36" s="33"/>
      <c r="H36" s="33"/>
    </row>
    <row r="37" spans="2:8" ht="21" x14ac:dyDescent="0.35">
      <c r="B37" s="96"/>
      <c r="C37" s="94"/>
      <c r="D37" s="96"/>
      <c r="H37" s="97"/>
    </row>
    <row r="38" spans="2:8" ht="21" x14ac:dyDescent="0.35">
      <c r="B38" s="96"/>
      <c r="C38" s="94"/>
      <c r="D38" s="96"/>
      <c r="H38" s="97"/>
    </row>
    <row r="39" spans="2:8" ht="21" x14ac:dyDescent="0.35">
      <c r="B39" s="96"/>
      <c r="C39" s="99"/>
      <c r="D39" s="96"/>
    </row>
    <row r="40" spans="2:8" ht="21" x14ac:dyDescent="0.35">
      <c r="B40" s="96"/>
      <c r="D40" s="96"/>
    </row>
    <row r="41" spans="2:8" ht="21" x14ac:dyDescent="0.35">
      <c r="B41" s="96"/>
      <c r="C41" s="99"/>
      <c r="D41" s="96"/>
    </row>
    <row r="42" spans="2:8" ht="21" x14ac:dyDescent="0.35">
      <c r="B42" s="96"/>
      <c r="C42" s="99"/>
      <c r="D42" s="96"/>
    </row>
    <row r="43" spans="2:8" ht="21" x14ac:dyDescent="0.35">
      <c r="B43" s="96"/>
      <c r="C43" s="99"/>
      <c r="D43" s="96"/>
    </row>
    <row r="44" spans="2:8" ht="21" x14ac:dyDescent="0.35">
      <c r="B44" s="96"/>
      <c r="C44" s="99"/>
      <c r="D44" s="96"/>
    </row>
  </sheetData>
  <autoFilter ref="A4:H4">
    <sortState ref="A5:H15">
      <sortCondition ref="A4"/>
    </sortState>
  </autoFilter>
  <dataValidations count="1">
    <dataValidation type="list" allowBlank="1" showInputMessage="1" showErrorMessage="1" sqref="A2:A3 A11:A24">
      <formula1>#REF!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view="pageBreakPreview" topLeftCell="A4" zoomScale="60" zoomScaleNormal="85" workbookViewId="0">
      <selection activeCell="F13" sqref="F13"/>
    </sheetView>
  </sheetViews>
  <sheetFormatPr defaultRowHeight="12.75" x14ac:dyDescent="0.2"/>
  <cols>
    <col min="1" max="1" width="11.7109375" style="81" customWidth="1"/>
    <col min="2" max="2" width="10.28515625" style="81" customWidth="1"/>
    <col min="3" max="3" width="13.5703125" style="81" customWidth="1"/>
    <col min="4" max="5" width="13.7109375" style="81" customWidth="1"/>
    <col min="6" max="6" width="28.140625" style="81" customWidth="1"/>
    <col min="7" max="7" width="16.85546875" style="81" customWidth="1"/>
    <col min="8" max="8" width="14.28515625" style="81" customWidth="1"/>
    <col min="9" max="16384" width="9.140625" style="81"/>
  </cols>
  <sheetData>
    <row r="1" spans="1:6" ht="21" x14ac:dyDescent="0.35">
      <c r="B1" s="66"/>
    </row>
    <row r="2" spans="1:6" ht="21" x14ac:dyDescent="0.35">
      <c r="B2" s="66"/>
    </row>
    <row r="3" spans="1:6" ht="21" x14ac:dyDescent="0.2">
      <c r="D3" s="95"/>
    </row>
    <row r="4" spans="1:6" ht="23.25" x14ac:dyDescent="0.2">
      <c r="A4" s="107" t="s">
        <v>141</v>
      </c>
      <c r="D4" s="95"/>
    </row>
    <row r="5" spans="1:6" ht="21" x14ac:dyDescent="0.2">
      <c r="D5" s="95"/>
    </row>
    <row r="6" spans="1:6" ht="46.5" x14ac:dyDescent="0.35">
      <c r="A6" s="98" t="s">
        <v>65</v>
      </c>
      <c r="B6" s="98" t="s">
        <v>27</v>
      </c>
      <c r="C6" s="98" t="s">
        <v>66</v>
      </c>
      <c r="D6" s="56" t="s">
        <v>46</v>
      </c>
      <c r="E6" s="54" t="s">
        <v>30</v>
      </c>
      <c r="F6" s="100" t="s">
        <v>31</v>
      </c>
    </row>
    <row r="7" spans="1:6" ht="23.25" x14ac:dyDescent="0.35">
      <c r="A7" s="98">
        <v>1</v>
      </c>
      <c r="B7" s="104" t="str">
        <f>VLOOKUP(F7,FIGURES!$B$14:$F$100,2,FALSE)</f>
        <v>COP</v>
      </c>
      <c r="C7" s="104" t="str">
        <f>VLOOKUP(F7,FIGURES!$B$14:$F$100,3,FALSE)</f>
        <v>I</v>
      </c>
      <c r="D7" s="104">
        <f>VLOOKUP(F7,FIGURES!$B$14:$F$100,4,FALSE)</f>
        <v>1157620</v>
      </c>
      <c r="E7" s="105">
        <f>VLOOKUP(F7,FIGURES!$B$14:$F$100,5,FALSE)</f>
        <v>38452</v>
      </c>
      <c r="F7" s="74" t="s">
        <v>103</v>
      </c>
    </row>
    <row r="8" spans="1:6" ht="23.25" x14ac:dyDescent="0.35">
      <c r="A8" s="98">
        <v>2</v>
      </c>
      <c r="B8" s="104" t="str">
        <f>VLOOKUP(F8,FIGURES!$B$14:$F$100,2,FALSE)</f>
        <v>Aquav</v>
      </c>
      <c r="C8" s="104" t="str">
        <f>VLOOKUP(F8,FIGURES!$B$14:$F$100,3,FALSE)</f>
        <v>I</v>
      </c>
      <c r="D8" s="104">
        <f>VLOOKUP(F8,FIGURES!$B$14:$F$100,4,FALSE)</f>
        <v>1178015</v>
      </c>
      <c r="E8" s="105">
        <f>VLOOKUP(F8,FIGURES!$B$14:$F$100,5,FALSE)</f>
        <v>38046</v>
      </c>
      <c r="F8" s="74" t="s">
        <v>121</v>
      </c>
    </row>
    <row r="9" spans="1:6" ht="23.25" x14ac:dyDescent="0.35">
      <c r="A9" s="98">
        <v>3</v>
      </c>
      <c r="B9" s="104" t="str">
        <f>VLOOKUP(F9,FIGURES!$B$14:$F$100,2,FALSE)</f>
        <v>Wal</v>
      </c>
      <c r="C9" s="104" t="str">
        <f>VLOOKUP(F9,FIGURES!$B$14:$F$100,3,FALSE)</f>
        <v>I/S</v>
      </c>
      <c r="D9" s="104">
        <f>VLOOKUP(F9,FIGURES!$B$14:$F$100,4,FALSE)</f>
        <v>884336</v>
      </c>
      <c r="E9" s="105">
        <f>VLOOKUP(F9,FIGURES!$B$14:$F$100,5,FALSE)</f>
        <v>37989</v>
      </c>
      <c r="F9" s="74" t="s">
        <v>91</v>
      </c>
    </row>
    <row r="10" spans="1:6" ht="23.25" x14ac:dyDescent="0.35">
      <c r="A10" s="98">
        <v>4</v>
      </c>
      <c r="B10" s="104" t="str">
        <f>VLOOKUP(F10,FIGURES!$B$14:$F$100,2,FALSE)</f>
        <v>Rug</v>
      </c>
      <c r="C10" s="104" t="str">
        <f>VLOOKUP(F10,FIGURES!$B$14:$F$100,3,FALSE)</f>
        <v>W/I</v>
      </c>
      <c r="D10" s="104">
        <f>VLOOKUP(F10,FIGURES!$B$14:$F$100,4,FALSE)</f>
        <v>1234759</v>
      </c>
      <c r="E10" s="105">
        <f>VLOOKUP(F10,FIGURES!$B$14:$F$100,5,FALSE)</f>
        <v>38324</v>
      </c>
      <c r="F10" s="74" t="s">
        <v>129</v>
      </c>
    </row>
    <row r="11" spans="1:6" ht="23.25" x14ac:dyDescent="0.35">
      <c r="A11" s="98">
        <v>5</v>
      </c>
      <c r="B11" s="104" t="str">
        <f>VLOOKUP(F11,FIGURES!$B$14:$F$100,2,FALSE)</f>
        <v>Rug</v>
      </c>
      <c r="C11" s="104" t="str">
        <f>VLOOKUP(F11,FIGURES!$B$14:$F$100,3,FALSE)</f>
        <v>W/I</v>
      </c>
      <c r="D11" s="104">
        <f>VLOOKUP(F11,FIGURES!$B$14:$F$100,4,FALSE)</f>
        <v>1257216</v>
      </c>
      <c r="E11" s="105">
        <f>VLOOKUP(F11,FIGURES!$B$14:$F$100,5,FALSE)</f>
        <v>38778</v>
      </c>
      <c r="F11" s="75" t="s">
        <v>93</v>
      </c>
    </row>
    <row r="12" spans="1:6" ht="23.25" x14ac:dyDescent="0.35">
      <c r="A12" s="98">
        <v>6</v>
      </c>
      <c r="B12" s="104" t="str">
        <f>VLOOKUP(F12,FIGURES!$B$14:$F$100,2,FALSE)</f>
        <v>Rug</v>
      </c>
      <c r="C12" s="104" t="str">
        <f>VLOOKUP(F12,FIGURES!$B$14:$F$100,3,FALSE)</f>
        <v>W/I</v>
      </c>
      <c r="D12" s="104">
        <f>VLOOKUP(F12,FIGURES!$B$14:$F$100,4,FALSE)</f>
        <v>875533</v>
      </c>
      <c r="E12" s="105">
        <f>VLOOKUP(F12,FIGURES!$B$14:$F$100,5,FALSE)</f>
        <v>38167</v>
      </c>
      <c r="F12" s="75" t="s">
        <v>86</v>
      </c>
    </row>
    <row r="13" spans="1:6" ht="21" x14ac:dyDescent="0.35">
      <c r="B13" s="104"/>
      <c r="C13" s="104"/>
      <c r="D13" s="104"/>
      <c r="E13" s="105"/>
      <c r="F13" s="33"/>
    </row>
    <row r="14" spans="1:6" ht="21" x14ac:dyDescent="0.35">
      <c r="B14" s="104"/>
      <c r="C14" s="104"/>
      <c r="D14" s="104"/>
      <c r="E14" s="105"/>
      <c r="F14" s="33"/>
    </row>
    <row r="15" spans="1:6" ht="21" x14ac:dyDescent="0.35">
      <c r="B15" s="104"/>
      <c r="C15" s="104"/>
      <c r="D15" s="104"/>
      <c r="E15" s="105"/>
      <c r="F15" s="33"/>
    </row>
    <row r="16" spans="1:6" ht="21" x14ac:dyDescent="0.35">
      <c r="B16" s="104"/>
      <c r="C16" s="104"/>
      <c r="D16" s="104"/>
      <c r="E16" s="105"/>
      <c r="F16" s="33"/>
    </row>
    <row r="17" spans="2:6" ht="21" x14ac:dyDescent="0.35">
      <c r="B17" s="104"/>
      <c r="C17" s="104"/>
      <c r="D17" s="104"/>
      <c r="E17" s="105"/>
      <c r="F17" s="33"/>
    </row>
    <row r="18" spans="2:6" ht="21" x14ac:dyDescent="0.35">
      <c r="B18" s="104"/>
      <c r="C18" s="104"/>
      <c r="D18" s="104"/>
      <c r="E18" s="105"/>
      <c r="F18" s="33"/>
    </row>
    <row r="19" spans="2:6" ht="21" x14ac:dyDescent="0.35">
      <c r="B19" s="104"/>
      <c r="C19" s="104"/>
      <c r="D19" s="104"/>
      <c r="E19" s="105"/>
      <c r="F19" s="33"/>
    </row>
    <row r="20" spans="2:6" ht="21" x14ac:dyDescent="0.35">
      <c r="B20" s="104"/>
      <c r="C20" s="104"/>
      <c r="D20" s="104"/>
      <c r="E20" s="105"/>
      <c r="F20" s="33"/>
    </row>
    <row r="21" spans="2:6" ht="21" x14ac:dyDescent="0.35">
      <c r="B21" s="33"/>
      <c r="C21" s="94"/>
      <c r="D21" s="104"/>
      <c r="E21" s="105"/>
      <c r="F21" s="33"/>
    </row>
    <row r="22" spans="2:6" ht="21" x14ac:dyDescent="0.35">
      <c r="B22" s="33"/>
      <c r="C22" s="33"/>
      <c r="D22" s="104"/>
      <c r="E22" s="105"/>
      <c r="F22" s="33"/>
    </row>
    <row r="23" spans="2:6" ht="21" x14ac:dyDescent="0.35">
      <c r="B23" s="33"/>
      <c r="C23" s="94"/>
      <c r="D23" s="104"/>
      <c r="E23" s="105"/>
      <c r="F23" s="33"/>
    </row>
    <row r="24" spans="2:6" ht="21" x14ac:dyDescent="0.35">
      <c r="B24" s="33"/>
      <c r="C24" s="33"/>
      <c r="D24" s="104"/>
      <c r="E24" s="105"/>
      <c r="F24" s="33"/>
    </row>
    <row r="25" spans="2:6" ht="21" x14ac:dyDescent="0.35">
      <c r="B25" s="33"/>
      <c r="C25" s="94"/>
      <c r="D25" s="104"/>
      <c r="E25" s="105"/>
      <c r="F25" s="33"/>
    </row>
    <row r="26" spans="2:6" ht="21" x14ac:dyDescent="0.35">
      <c r="B26" s="33"/>
      <c r="C26" s="33"/>
      <c r="D26" s="104"/>
      <c r="E26" s="105"/>
      <c r="F26" s="33"/>
    </row>
    <row r="27" spans="2:6" ht="21" x14ac:dyDescent="0.35">
      <c r="B27" s="33"/>
      <c r="C27" s="94"/>
      <c r="D27" s="104"/>
      <c r="E27" s="105"/>
      <c r="F27" s="33"/>
    </row>
    <row r="28" spans="2:6" ht="21" x14ac:dyDescent="0.35">
      <c r="B28" s="33"/>
      <c r="C28" s="33"/>
      <c r="D28" s="104"/>
      <c r="E28" s="105"/>
      <c r="F28" s="33"/>
    </row>
    <row r="29" spans="2:6" ht="21" x14ac:dyDescent="0.35">
      <c r="B29" s="33"/>
      <c r="C29" s="94"/>
      <c r="D29" s="104"/>
      <c r="E29" s="105"/>
      <c r="F29" s="33"/>
    </row>
    <row r="30" spans="2:6" ht="21" x14ac:dyDescent="0.35">
      <c r="B30" s="33"/>
      <c r="C30" s="33"/>
      <c r="D30" s="104"/>
      <c r="E30" s="105"/>
      <c r="F30" s="33"/>
    </row>
    <row r="31" spans="2:6" ht="21" x14ac:dyDescent="0.35">
      <c r="B31" s="33"/>
      <c r="C31" s="94"/>
      <c r="D31" s="104"/>
      <c r="E31" s="105"/>
      <c r="F31" s="33"/>
    </row>
    <row r="32" spans="2:6" ht="21" x14ac:dyDescent="0.35">
      <c r="B32" s="33"/>
      <c r="C32" s="33"/>
      <c r="D32" s="104"/>
      <c r="E32" s="105"/>
      <c r="F32" s="33"/>
    </row>
    <row r="33" spans="2:6" ht="21" x14ac:dyDescent="0.35">
      <c r="B33" s="33"/>
      <c r="C33" s="94"/>
      <c r="D33" s="104"/>
      <c r="E33" s="105"/>
      <c r="F33" s="33"/>
    </row>
    <row r="34" spans="2:6" ht="21" x14ac:dyDescent="0.35">
      <c r="B34" s="33"/>
      <c r="C34" s="33"/>
      <c r="D34" s="104"/>
      <c r="E34" s="105"/>
      <c r="F34" s="33"/>
    </row>
    <row r="35" spans="2:6" ht="21" x14ac:dyDescent="0.35">
      <c r="B35" s="33"/>
      <c r="C35" s="94"/>
      <c r="D35" s="104"/>
      <c r="E35" s="105"/>
      <c r="F35" s="33"/>
    </row>
    <row r="36" spans="2:6" ht="21" x14ac:dyDescent="0.35">
      <c r="B36" s="33"/>
      <c r="C36" s="33"/>
      <c r="D36" s="104"/>
      <c r="E36" s="105"/>
      <c r="F36" s="33"/>
    </row>
    <row r="37" spans="2:6" ht="21" x14ac:dyDescent="0.35">
      <c r="B37" s="33"/>
      <c r="C37" s="94"/>
      <c r="D37" s="104"/>
      <c r="E37" s="105"/>
      <c r="F37" s="33"/>
    </row>
    <row r="38" spans="2:6" ht="21" x14ac:dyDescent="0.35">
      <c r="B38" s="33"/>
      <c r="C38" s="33"/>
      <c r="D38" s="104"/>
      <c r="E38" s="105"/>
      <c r="F38" s="33"/>
    </row>
    <row r="39" spans="2:6" ht="21" x14ac:dyDescent="0.35">
      <c r="B39" s="33" t="s">
        <v>38</v>
      </c>
      <c r="C39" s="94" t="s">
        <v>39</v>
      </c>
      <c r="D39" s="104" t="e">
        <f>VLOOKUP(F39,FIGURES!$B$14:$F$100,4,FALSE)</f>
        <v>#N/A</v>
      </c>
      <c r="E39" s="105" t="e">
        <f>VLOOKUP(F39,FIGURES!$B$14:$F$100,5,FALSE)</f>
        <v>#N/A</v>
      </c>
      <c r="F39" s="33" t="s">
        <v>50</v>
      </c>
    </row>
    <row r="40" spans="2:6" ht="21" x14ac:dyDescent="0.35">
      <c r="B40" s="33"/>
      <c r="C40" s="33"/>
      <c r="D40" s="104" t="e">
        <f>VLOOKUP(F40,FIGURES!$B$14:$F$64,4,FALSE)</f>
        <v>#N/A</v>
      </c>
      <c r="E40" s="105" t="e">
        <f>VLOOKUP(F40,FIGURES!$B$14:$F$64,5,FALSE)</f>
        <v>#N/A</v>
      </c>
      <c r="F40" s="33" t="s">
        <v>49</v>
      </c>
    </row>
    <row r="41" spans="2:6" ht="21" x14ac:dyDescent="0.35">
      <c r="B41" s="33"/>
      <c r="C41" s="94"/>
      <c r="D41" s="104"/>
      <c r="E41" s="105"/>
      <c r="F41" s="33"/>
    </row>
    <row r="42" spans="2:6" ht="21" x14ac:dyDescent="0.35">
      <c r="B42" s="94"/>
      <c r="C42" s="96"/>
    </row>
    <row r="43" spans="2:6" ht="21" x14ac:dyDescent="0.35">
      <c r="B43" s="94"/>
      <c r="C43" s="96"/>
    </row>
    <row r="44" spans="2:6" ht="21" x14ac:dyDescent="0.35">
      <c r="B44" s="99"/>
      <c r="C44" s="96"/>
    </row>
    <row r="45" spans="2:6" ht="21" x14ac:dyDescent="0.35">
      <c r="C45" s="96"/>
    </row>
    <row r="46" spans="2:6" ht="21" x14ac:dyDescent="0.35">
      <c r="B46" s="99"/>
      <c r="C46" s="96"/>
    </row>
    <row r="47" spans="2:6" ht="21" x14ac:dyDescent="0.35">
      <c r="B47" s="99"/>
      <c r="C47" s="96"/>
    </row>
    <row r="48" spans="2:6" ht="21" x14ac:dyDescent="0.35">
      <c r="B48" s="99"/>
      <c r="C48" s="96"/>
    </row>
    <row r="49" spans="2:3" ht="21" x14ac:dyDescent="0.35">
      <c r="B49" s="99"/>
      <c r="C49" s="96"/>
    </row>
  </sheetData>
  <autoFilter ref="B6:F6"/>
  <pageMargins left="0.7" right="0.7" top="0.75" bottom="0.75" header="0.3" footer="0.3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7" zoomScale="80" zoomScaleNormal="80" workbookViewId="0">
      <selection activeCell="I23" sqref="I23"/>
    </sheetView>
  </sheetViews>
  <sheetFormatPr defaultRowHeight="12.75" x14ac:dyDescent="0.2"/>
  <cols>
    <col min="1" max="1" width="9.140625" style="81"/>
    <col min="2" max="3" width="15.85546875" style="81" customWidth="1"/>
    <col min="4" max="4" width="9.140625" style="81"/>
    <col min="5" max="5" width="13.5703125" style="81" customWidth="1"/>
    <col min="6" max="7" width="13.7109375" style="81" customWidth="1"/>
    <col min="8" max="8" width="24.7109375" style="81" customWidth="1"/>
    <col min="9" max="9" width="22.28515625" style="81" customWidth="1"/>
    <col min="10" max="10" width="26.5703125" style="81" customWidth="1"/>
    <col min="11" max="11" width="16.85546875" style="81" customWidth="1"/>
    <col min="12" max="16384" width="9.140625" style="81"/>
  </cols>
  <sheetData>
    <row r="1" spans="1:10" ht="21" x14ac:dyDescent="0.35">
      <c r="A1" s="110" t="s">
        <v>71</v>
      </c>
      <c r="C1" s="118" t="s">
        <v>140</v>
      </c>
      <c r="D1" s="66"/>
    </row>
    <row r="2" spans="1:10" ht="21" x14ac:dyDescent="0.35">
      <c r="D2" s="66"/>
    </row>
    <row r="3" spans="1:10" ht="21" x14ac:dyDescent="0.2">
      <c r="F3" s="95"/>
    </row>
    <row r="4" spans="1:10" ht="46.5" x14ac:dyDescent="0.35">
      <c r="A4" s="96" t="s">
        <v>70</v>
      </c>
      <c r="B4" s="98" t="s">
        <v>68</v>
      </c>
      <c r="C4" s="98" t="s">
        <v>69</v>
      </c>
      <c r="D4" s="98" t="s">
        <v>27</v>
      </c>
      <c r="E4" s="98" t="s">
        <v>66</v>
      </c>
      <c r="F4" s="56" t="s">
        <v>46</v>
      </c>
      <c r="G4" s="54" t="s">
        <v>30</v>
      </c>
      <c r="H4" s="100" t="s">
        <v>31</v>
      </c>
      <c r="I4" s="101" t="s">
        <v>33</v>
      </c>
      <c r="J4" s="101" t="s">
        <v>67</v>
      </c>
    </row>
    <row r="5" spans="1:10" ht="21" x14ac:dyDescent="0.35">
      <c r="A5" s="96">
        <v>1</v>
      </c>
      <c r="B5" s="96"/>
      <c r="C5" s="96">
        <v>1</v>
      </c>
      <c r="D5" s="104" t="str">
        <f>VLOOKUP(H5,FIGURES!$B$14:$F$100,2,FALSE)</f>
        <v>COB</v>
      </c>
      <c r="E5" s="104" t="str">
        <f>VLOOKUP(H5,FIGURES!$B$14:$F$100,3,FALSE)</f>
        <v>W/I</v>
      </c>
      <c r="F5" s="104">
        <f>VLOOKUP(H5,FIGURES!$B$14:$F$100,4,FALSE)</f>
        <v>1220616</v>
      </c>
      <c r="G5" s="105">
        <f>VLOOKUP(H5,FIGURES!$B$14:$F$100,5,FALSE)</f>
        <v>38562</v>
      </c>
      <c r="H5" s="33" t="s">
        <v>125</v>
      </c>
      <c r="I5" s="106">
        <f>VLOOKUP(H5,FIGURES!$B$13:$N$100,13,FALSE)</f>
        <v>48.801200000000001</v>
      </c>
      <c r="J5" s="103">
        <f>(I5+I6)/2</f>
        <v>49.643299999999996</v>
      </c>
    </row>
    <row r="6" spans="1:10" ht="21" x14ac:dyDescent="0.35">
      <c r="A6" s="96"/>
      <c r="B6" s="96"/>
      <c r="C6" s="96"/>
      <c r="D6" s="33"/>
      <c r="E6" s="94"/>
      <c r="F6" s="104">
        <f>VLOOKUP(H6,FIGURES!$B$14:$F$100,4,FALSE)</f>
        <v>1132897</v>
      </c>
      <c r="G6" s="105">
        <f>VLOOKUP(H6,FIGURES!$B$14:$F$100,5,FALSE)</f>
        <v>38036</v>
      </c>
      <c r="H6" s="33" t="s">
        <v>111</v>
      </c>
      <c r="I6" s="106">
        <f>VLOOKUP(H6,FIGURES!$B$13:$N$64,13,FALSE)</f>
        <v>50.485399999999998</v>
      </c>
      <c r="J6" s="102">
        <f>J5</f>
        <v>49.643299999999996</v>
      </c>
    </row>
    <row r="7" spans="1:10" ht="21" x14ac:dyDescent="0.35">
      <c r="A7" s="96"/>
      <c r="B7" s="96"/>
      <c r="C7" s="96"/>
      <c r="D7" s="33"/>
      <c r="E7" s="33"/>
      <c r="F7" s="104"/>
      <c r="G7" s="105"/>
      <c r="H7" s="33"/>
      <c r="I7" s="106"/>
      <c r="J7" s="102">
        <f>J6</f>
        <v>49.643299999999996</v>
      </c>
    </row>
    <row r="8" spans="1:10" ht="21" x14ac:dyDescent="0.35">
      <c r="A8" s="96"/>
      <c r="B8" s="96"/>
      <c r="C8" s="96"/>
      <c r="D8" s="33"/>
      <c r="E8" s="94"/>
      <c r="F8" s="104"/>
      <c r="G8" s="105"/>
      <c r="H8" s="33"/>
      <c r="I8" s="106"/>
      <c r="J8" s="102">
        <f>J7</f>
        <v>49.643299999999996</v>
      </c>
    </row>
    <row r="9" spans="1:10" ht="21" x14ac:dyDescent="0.35">
      <c r="A9" s="96"/>
      <c r="B9" s="96"/>
      <c r="C9" s="96"/>
      <c r="D9" s="33"/>
      <c r="E9" s="33"/>
      <c r="F9" s="104"/>
      <c r="G9" s="105"/>
      <c r="H9" s="33"/>
      <c r="I9" s="106"/>
      <c r="J9" s="102">
        <f>J8</f>
        <v>49.643299999999996</v>
      </c>
    </row>
    <row r="10" spans="1:10" ht="21" x14ac:dyDescent="0.35">
      <c r="A10" s="96">
        <v>4</v>
      </c>
      <c r="B10" s="96"/>
      <c r="C10" s="96"/>
      <c r="D10" s="104" t="str">
        <f>VLOOKUP(H10,FIGURES!$B$14:$F$100,2,FALSE)</f>
        <v>Wal</v>
      </c>
      <c r="E10" s="104" t="str">
        <f>VLOOKUP(H10,FIGURES!$B$14:$F$100,3,FALSE)</f>
        <v>I/S</v>
      </c>
      <c r="F10" s="104">
        <f>VLOOKUP(H10,FIGURES!$B$14:$F$100,4,FALSE)</f>
        <v>1113103</v>
      </c>
      <c r="G10" s="105">
        <f>VLOOKUP(H10,FIGURES!$B$14:$F$100,5,FALSE)</f>
        <v>38476</v>
      </c>
      <c r="H10" s="33" t="s">
        <v>120</v>
      </c>
      <c r="I10" s="106">
        <f>VLOOKUP(H10,FIGURES!$B$13:$N$100,13,FALSE)</f>
        <v>56.771900000000002</v>
      </c>
      <c r="J10" s="103">
        <f>(I10+I11)/2</f>
        <v>58.578950000000006</v>
      </c>
    </row>
    <row r="11" spans="1:10" ht="21" x14ac:dyDescent="0.35">
      <c r="A11" s="96"/>
      <c r="B11" s="96"/>
      <c r="C11" s="96"/>
      <c r="D11" s="33"/>
      <c r="E11" s="33"/>
      <c r="F11" s="104">
        <f>VLOOKUP(H11,FIGURES!$B$14:$F$100,4,FALSE)</f>
        <v>884336</v>
      </c>
      <c r="G11" s="105">
        <f>VLOOKUP(H11,FIGURES!$B$14:$F$100,5,FALSE)</f>
        <v>37989</v>
      </c>
      <c r="H11" s="33" t="s">
        <v>91</v>
      </c>
      <c r="I11" s="106">
        <f>VLOOKUP(H11,FIGURES!$B$13:$N$64,13,FALSE)</f>
        <v>60.386000000000003</v>
      </c>
      <c r="J11" s="102">
        <f>J10</f>
        <v>58.578950000000006</v>
      </c>
    </row>
    <row r="12" spans="1:10" ht="21" x14ac:dyDescent="0.35">
      <c r="A12" s="96"/>
      <c r="B12" s="96"/>
      <c r="C12" s="96"/>
      <c r="D12" s="33"/>
      <c r="E12" s="94"/>
      <c r="F12" s="114"/>
      <c r="G12" s="115"/>
      <c r="H12" s="116"/>
      <c r="I12" s="117"/>
      <c r="J12" s="102">
        <f>J11</f>
        <v>58.578950000000006</v>
      </c>
    </row>
    <row r="13" spans="1:10" ht="21" x14ac:dyDescent="0.35">
      <c r="A13" s="96"/>
      <c r="B13" s="96"/>
      <c r="C13" s="96"/>
      <c r="D13" s="33"/>
      <c r="E13" s="33"/>
      <c r="F13" s="104"/>
      <c r="G13" s="105"/>
      <c r="H13" s="33"/>
      <c r="I13" s="106"/>
      <c r="J13" s="102">
        <f>J12</f>
        <v>58.578950000000006</v>
      </c>
    </row>
    <row r="14" spans="1:10" ht="21" x14ac:dyDescent="0.35">
      <c r="A14" s="96"/>
      <c r="B14" s="96"/>
      <c r="C14" s="96"/>
      <c r="D14" s="33"/>
      <c r="E14" s="94"/>
      <c r="F14" s="104"/>
      <c r="G14" s="105"/>
      <c r="H14" s="33"/>
      <c r="I14" s="106"/>
      <c r="J14" s="102">
        <f>J13</f>
        <v>58.578950000000006</v>
      </c>
    </row>
    <row r="15" spans="1:10" ht="21" x14ac:dyDescent="0.35">
      <c r="A15" s="96">
        <v>2</v>
      </c>
      <c r="B15" s="96"/>
      <c r="C15" s="96"/>
      <c r="D15" s="104" t="str">
        <f>VLOOKUP(H15,FIGURES!$B$14:$F$100,2,FALSE)</f>
        <v>Rug</v>
      </c>
      <c r="E15" s="104" t="str">
        <f>VLOOKUP(H15,FIGURES!$B$14:$F$100,3,FALSE)</f>
        <v>W/I</v>
      </c>
      <c r="F15" s="104">
        <f>VLOOKUP(H15,FIGURES!$B$14:$F$100,4,FALSE)</f>
        <v>1234759</v>
      </c>
      <c r="G15" s="105">
        <f>VLOOKUP(H15,FIGURES!$B$14:$F$100,5,FALSE)</f>
        <v>38324</v>
      </c>
      <c r="H15" s="33" t="s">
        <v>129</v>
      </c>
      <c r="I15" s="106">
        <f>VLOOKUP(H15,FIGURES!$B$13:$N$100,13,FALSE)</f>
        <v>54.368400000000001</v>
      </c>
      <c r="J15" s="103">
        <f>(I15+I16)/2</f>
        <v>55.956150000000001</v>
      </c>
    </row>
    <row r="16" spans="1:10" ht="21" x14ac:dyDescent="0.35">
      <c r="A16" s="96"/>
      <c r="B16" s="96"/>
      <c r="C16" s="96"/>
      <c r="D16" s="33"/>
      <c r="E16" s="94"/>
      <c r="F16" s="104">
        <f>VLOOKUP(H16,FIGURES!$B$14:$F$64,4,FALSE)</f>
        <v>875533</v>
      </c>
      <c r="G16" s="105">
        <f>VLOOKUP(H16,FIGURES!$B$14:$F$64,5,FALSE)</f>
        <v>38167</v>
      </c>
      <c r="H16" s="33" t="s">
        <v>86</v>
      </c>
      <c r="I16" s="106">
        <f>VLOOKUP(H16,FIGURES!$B$13:$N$64,13,FALSE)</f>
        <v>57.543900000000001</v>
      </c>
      <c r="J16" s="102">
        <f>J15</f>
        <v>55.956150000000001</v>
      </c>
    </row>
    <row r="17" spans="1:10" ht="21" x14ac:dyDescent="0.35">
      <c r="A17" s="96"/>
      <c r="B17" s="96"/>
      <c r="C17" s="96"/>
      <c r="D17" s="33"/>
      <c r="E17" s="33"/>
      <c r="F17" s="104"/>
      <c r="G17" s="105"/>
      <c r="H17" s="33"/>
      <c r="I17" s="106"/>
      <c r="J17" s="102">
        <f>J16</f>
        <v>55.956150000000001</v>
      </c>
    </row>
    <row r="18" spans="1:10" ht="21" x14ac:dyDescent="0.35">
      <c r="A18" s="96"/>
      <c r="B18" s="96"/>
      <c r="C18" s="96"/>
      <c r="D18" s="33"/>
      <c r="E18" s="94"/>
      <c r="F18" s="104"/>
      <c r="G18" s="105"/>
      <c r="H18" s="33"/>
      <c r="I18" s="106"/>
      <c r="J18" s="102">
        <f>J17</f>
        <v>55.956150000000001</v>
      </c>
    </row>
    <row r="19" spans="1:10" ht="21" x14ac:dyDescent="0.35">
      <c r="A19" s="96"/>
      <c r="B19" s="96"/>
      <c r="C19" s="96"/>
      <c r="D19" s="33"/>
      <c r="E19" s="33"/>
      <c r="F19" s="104"/>
      <c r="G19" s="105"/>
      <c r="H19" s="33"/>
      <c r="I19" s="106"/>
      <c r="J19" s="102">
        <f>J18</f>
        <v>55.956150000000001</v>
      </c>
    </row>
    <row r="20" spans="1:10" ht="21" x14ac:dyDescent="0.35">
      <c r="A20" s="96">
        <v>3</v>
      </c>
      <c r="B20" s="96"/>
      <c r="C20" s="96"/>
      <c r="D20" s="104" t="str">
        <f>VLOOKUP(H20,FIGURES!$B$14:$F$100,2,FALSE)</f>
        <v>Chlt</v>
      </c>
      <c r="E20" s="104" t="str">
        <f>VLOOKUP(H20,FIGURES!$B$14:$F$100,3,FALSE)</f>
        <v>I</v>
      </c>
      <c r="F20" s="114">
        <f>VLOOKUP(H20,FIGURES!$B$14:$F$100,4,FALSE)</f>
        <v>1183360</v>
      </c>
      <c r="G20" s="115">
        <f>VLOOKUP(H20,FIGURES!$B$14:$F$100,5,FALSE)</f>
        <v>38299</v>
      </c>
      <c r="H20" s="116" t="s">
        <v>108</v>
      </c>
      <c r="I20" s="117" t="s">
        <v>143</v>
      </c>
      <c r="J20" s="103">
        <f>(I21+I22)/2</f>
        <v>49.549700000000001</v>
      </c>
    </row>
    <row r="21" spans="1:10" ht="21" x14ac:dyDescent="0.35">
      <c r="B21" s="96"/>
      <c r="C21" s="96"/>
      <c r="D21" s="33"/>
      <c r="E21" s="33"/>
      <c r="F21" s="104">
        <f>VLOOKUP(H21,FIGURES!$B$14:$F$64,4,FALSE)</f>
        <v>1231996</v>
      </c>
      <c r="G21" s="105">
        <f>VLOOKUP(H21,FIGURES!$B$14:$F$64,5,FALSE)</f>
        <v>38267</v>
      </c>
      <c r="H21" s="33" t="s">
        <v>85</v>
      </c>
      <c r="I21" s="106">
        <f>VLOOKUP(H21,FIGURES!$B$13:$N$64,13,FALSE)</f>
        <v>53.491199999999999</v>
      </c>
      <c r="J21" s="102">
        <f>J20</f>
        <v>49.549700000000001</v>
      </c>
    </row>
    <row r="22" spans="1:10" ht="21" x14ac:dyDescent="0.35">
      <c r="B22" s="96"/>
      <c r="C22" s="96"/>
      <c r="D22" s="33"/>
      <c r="E22" s="94"/>
      <c r="F22" s="104">
        <f>VLOOKUP(H22,FIGURES!$B$14:$F$64,4,FALSE)</f>
        <v>1231995</v>
      </c>
      <c r="G22" s="105">
        <f>VLOOKUP(H22,FIGURES!$B$14:$F$64,5,FALSE)</f>
        <v>38451</v>
      </c>
      <c r="H22" s="33" t="s">
        <v>139</v>
      </c>
      <c r="I22" s="106">
        <f>VLOOKUP(H22,FIGURES!$B$13:$N$64,13,FALSE)</f>
        <v>45.608199999999997</v>
      </c>
      <c r="J22" s="102">
        <f>J21</f>
        <v>49.549700000000001</v>
      </c>
    </row>
    <row r="23" spans="1:10" ht="21" x14ac:dyDescent="0.35">
      <c r="B23" s="96"/>
      <c r="C23" s="96"/>
      <c r="D23" s="33"/>
      <c r="E23" s="33"/>
      <c r="F23" s="104"/>
      <c r="G23" s="105"/>
      <c r="H23" s="33"/>
      <c r="I23" s="106"/>
      <c r="J23" s="102">
        <f>J22</f>
        <v>49.549700000000001</v>
      </c>
    </row>
    <row r="24" spans="1:10" ht="21" x14ac:dyDescent="0.35">
      <c r="B24" s="96"/>
      <c r="C24" s="96"/>
      <c r="D24" s="33"/>
      <c r="E24" s="94"/>
      <c r="F24" s="104"/>
      <c r="G24" s="105"/>
      <c r="H24" s="33"/>
      <c r="I24" s="106"/>
      <c r="J24" s="102">
        <f>J23</f>
        <v>49.549700000000001</v>
      </c>
    </row>
    <row r="25" spans="1:10" ht="21" x14ac:dyDescent="0.35">
      <c r="B25" s="96"/>
      <c r="C25" s="96"/>
      <c r="D25" s="33"/>
      <c r="E25" s="94"/>
      <c r="F25" s="104"/>
      <c r="G25" s="105"/>
      <c r="H25" s="33"/>
      <c r="I25" s="106"/>
      <c r="J25" s="102"/>
    </row>
    <row r="26" spans="1:10" ht="21" x14ac:dyDescent="0.35">
      <c r="B26" s="96"/>
      <c r="C26" s="96"/>
      <c r="D26" s="33"/>
      <c r="E26" s="94"/>
      <c r="F26" s="104"/>
      <c r="G26" s="105"/>
      <c r="H26" s="33"/>
      <c r="I26" s="106"/>
      <c r="J26" s="102"/>
    </row>
    <row r="27" spans="1:10" ht="21" x14ac:dyDescent="0.35">
      <c r="B27" s="96"/>
      <c r="C27" s="96"/>
      <c r="D27" s="33"/>
      <c r="E27" s="94"/>
      <c r="F27" s="104"/>
      <c r="G27" s="105"/>
      <c r="H27" s="33"/>
      <c r="I27" s="106"/>
      <c r="J27" s="102"/>
    </row>
    <row r="28" spans="1:10" ht="21" x14ac:dyDescent="0.35">
      <c r="B28" s="96"/>
      <c r="C28" s="96"/>
      <c r="D28" s="33"/>
      <c r="E28" s="94"/>
      <c r="F28" s="104"/>
      <c r="G28" s="105"/>
      <c r="H28" s="33"/>
      <c r="I28" s="106"/>
      <c r="J28" s="102"/>
    </row>
    <row r="29" spans="1:10" ht="21" x14ac:dyDescent="0.35">
      <c r="B29" s="96"/>
      <c r="C29" s="96"/>
      <c r="D29" s="33"/>
      <c r="E29" s="94"/>
      <c r="F29" s="104"/>
      <c r="G29" s="105"/>
      <c r="H29" s="33"/>
      <c r="I29" s="106"/>
      <c r="J29" s="102"/>
    </row>
    <row r="30" spans="1:10" ht="21" x14ac:dyDescent="0.35">
      <c r="B30" s="96"/>
      <c r="C30" s="96"/>
      <c r="D30" s="33"/>
      <c r="E30" s="94"/>
      <c r="F30" s="104"/>
      <c r="G30" s="105"/>
      <c r="H30" s="33"/>
      <c r="I30" s="106"/>
      <c r="J30" s="102"/>
    </row>
    <row r="31" spans="1:10" ht="21" x14ac:dyDescent="0.35">
      <c r="B31" s="96"/>
      <c r="C31" s="96"/>
      <c r="D31" s="33"/>
      <c r="E31" s="94"/>
      <c r="F31" s="104"/>
      <c r="G31" s="105"/>
      <c r="H31" s="33"/>
      <c r="I31" s="106"/>
      <c r="J31" s="102"/>
    </row>
    <row r="32" spans="1:10" ht="21" x14ac:dyDescent="0.35">
      <c r="B32" s="96"/>
      <c r="C32" s="96"/>
      <c r="D32" s="33"/>
      <c r="E32" s="94"/>
      <c r="F32" s="104"/>
      <c r="G32" s="105"/>
      <c r="H32" s="33"/>
      <c r="I32" s="106"/>
      <c r="J32" s="102"/>
    </row>
    <row r="33" spans="2:10" ht="21" x14ac:dyDescent="0.35">
      <c r="B33" s="96"/>
      <c r="C33" s="96"/>
      <c r="D33" s="33"/>
      <c r="E33" s="94"/>
      <c r="F33" s="104"/>
      <c r="G33" s="105"/>
      <c r="H33" s="33"/>
      <c r="I33" s="106"/>
      <c r="J33" s="102"/>
    </row>
    <row r="34" spans="2:10" ht="21" x14ac:dyDescent="0.35">
      <c r="B34" s="96"/>
      <c r="C34" s="96"/>
      <c r="D34" s="33"/>
      <c r="E34" s="94"/>
      <c r="F34" s="104"/>
      <c r="G34" s="105"/>
      <c r="H34" s="33"/>
      <c r="I34" s="106"/>
      <c r="J34" s="102"/>
    </row>
    <row r="35" spans="2:10" ht="21" x14ac:dyDescent="0.35">
      <c r="B35" s="96"/>
      <c r="C35" s="96"/>
      <c r="D35" s="33"/>
      <c r="E35" s="94"/>
      <c r="F35" s="104"/>
      <c r="G35" s="105"/>
      <c r="H35" s="33"/>
      <c r="I35" s="106"/>
      <c r="J35" s="102"/>
    </row>
    <row r="36" spans="2:10" ht="21" x14ac:dyDescent="0.35">
      <c r="B36" s="96"/>
      <c r="C36" s="96"/>
      <c r="D36" s="33"/>
      <c r="E36" s="94"/>
      <c r="F36" s="104"/>
      <c r="G36" s="105"/>
      <c r="H36" s="33"/>
      <c r="I36" s="106"/>
      <c r="J36" s="102"/>
    </row>
    <row r="37" spans="2:10" ht="21" x14ac:dyDescent="0.35">
      <c r="B37" s="96"/>
      <c r="C37" s="96"/>
      <c r="D37" s="33"/>
      <c r="E37" s="94"/>
      <c r="F37" s="104"/>
      <c r="G37" s="105"/>
      <c r="H37" s="33"/>
      <c r="I37" s="106"/>
      <c r="J37" s="102"/>
    </row>
    <row r="38" spans="2:10" ht="21" x14ac:dyDescent="0.35">
      <c r="B38" s="96"/>
      <c r="C38" s="96"/>
      <c r="D38" s="33"/>
      <c r="E38" s="94"/>
      <c r="F38" s="104"/>
      <c r="G38" s="105"/>
      <c r="H38" s="33"/>
      <c r="I38" s="106"/>
      <c r="J38" s="102"/>
    </row>
    <row r="39" spans="2:10" ht="21" x14ac:dyDescent="0.35">
      <c r="B39" s="96"/>
      <c r="C39" s="96"/>
      <c r="D39" s="33"/>
      <c r="E39" s="94"/>
      <c r="F39" s="104"/>
      <c r="G39" s="105"/>
      <c r="H39" s="33"/>
      <c r="I39" s="106"/>
      <c r="J39" s="102"/>
    </row>
    <row r="40" spans="2:10" ht="21" x14ac:dyDescent="0.35">
      <c r="B40" s="96"/>
      <c r="C40" s="96"/>
      <c r="D40" s="33"/>
      <c r="E40" s="94"/>
      <c r="F40" s="104"/>
      <c r="G40" s="105"/>
      <c r="H40" s="33"/>
      <c r="I40" s="106"/>
      <c r="J40" s="102"/>
    </row>
    <row r="41" spans="2:10" ht="21" x14ac:dyDescent="0.35">
      <c r="B41" s="96"/>
      <c r="C41" s="96"/>
      <c r="D41" s="33"/>
      <c r="E41" s="94"/>
      <c r="F41" s="104"/>
      <c r="G41" s="105"/>
      <c r="H41" s="33"/>
      <c r="I41" s="106"/>
      <c r="J41" s="102"/>
    </row>
    <row r="42" spans="2:10" ht="21" x14ac:dyDescent="0.35">
      <c r="B42" s="96"/>
      <c r="C42" s="96"/>
      <c r="D42" s="33"/>
      <c r="E42" s="94"/>
      <c r="F42" s="104"/>
      <c r="G42" s="105"/>
      <c r="H42" s="33"/>
      <c r="I42" s="106"/>
      <c r="J42" s="102"/>
    </row>
    <row r="43" spans="2:10" ht="21" x14ac:dyDescent="0.35">
      <c r="B43" s="96"/>
      <c r="C43" s="96"/>
      <c r="D43" s="33"/>
      <c r="E43" s="94"/>
      <c r="F43" s="104"/>
      <c r="G43" s="105"/>
      <c r="H43" s="33"/>
      <c r="I43" s="106"/>
      <c r="J43" s="102"/>
    </row>
    <row r="44" spans="2:10" ht="21" x14ac:dyDescent="0.35">
      <c r="B44" s="96"/>
      <c r="C44" s="96"/>
      <c r="D44" s="33"/>
      <c r="E44" s="94"/>
      <c r="F44" s="104"/>
      <c r="G44" s="105"/>
      <c r="H44" s="33"/>
      <c r="I44" s="106"/>
      <c r="J44" s="102"/>
    </row>
    <row r="45" spans="2:10" ht="21" x14ac:dyDescent="0.35">
      <c r="B45" s="96"/>
      <c r="C45" s="96"/>
      <c r="D45" s="104" t="e">
        <f>VLOOKUP(H45,FIGURES!$B$14:$F$100,2,FALSE)</f>
        <v>#N/A</v>
      </c>
      <c r="E45" s="104" t="e">
        <f>VLOOKUP(H45,FIGURES!$B$14:$F$100,3,FALSE)</f>
        <v>#N/A</v>
      </c>
      <c r="F45" s="104" t="e">
        <f>VLOOKUP(H45,FIGURES!$B$14:$F$100,4,FALSE)</f>
        <v>#N/A</v>
      </c>
      <c r="G45" s="105" t="e">
        <f>VLOOKUP(H45,FIGURES!$B$14:$F$100,5,FALSE)</f>
        <v>#N/A</v>
      </c>
      <c r="H45" s="33" t="s">
        <v>51</v>
      </c>
      <c r="I45" s="106" t="e">
        <f>VLOOKUP(H45,FIGURES!$B$13:$N$100,13,FALSE)</f>
        <v>#N/A</v>
      </c>
      <c r="J45" s="103" t="e">
        <f>(I45+I46)/2</f>
        <v>#N/A</v>
      </c>
    </row>
    <row r="46" spans="2:10" ht="21" x14ac:dyDescent="0.35">
      <c r="B46" s="96"/>
      <c r="C46" s="96"/>
      <c r="D46" s="33"/>
      <c r="E46" s="94"/>
      <c r="F46" s="104" t="e">
        <f>VLOOKUP(H46,FIGURES!$B$14:$F$64,4,FALSE)</f>
        <v>#N/A</v>
      </c>
      <c r="G46" s="105" t="e">
        <f>VLOOKUP(H46,FIGURES!$B$14:$F$64,5,FALSE)</f>
        <v>#N/A</v>
      </c>
      <c r="H46" s="33" t="s">
        <v>53</v>
      </c>
      <c r="I46" s="106" t="e">
        <f>VLOOKUP(H46,FIGURES!$B$13:$N$64,13,FALSE)</f>
        <v>#N/A</v>
      </c>
      <c r="J46" s="102" t="e">
        <f>J45</f>
        <v>#N/A</v>
      </c>
    </row>
    <row r="47" spans="2:10" ht="21" x14ac:dyDescent="0.35">
      <c r="B47" s="96"/>
      <c r="C47" s="96"/>
      <c r="D47" s="33"/>
      <c r="E47" s="33"/>
      <c r="F47" s="104" t="e">
        <f>VLOOKUP(H47,FIGURES!$B$14:$F$64,4,FALSE)</f>
        <v>#N/A</v>
      </c>
      <c r="G47" s="105" t="e">
        <f>VLOOKUP(H47,FIGURES!$B$14:$F$64,5,FALSE)</f>
        <v>#N/A</v>
      </c>
      <c r="H47" s="33" t="s">
        <v>52</v>
      </c>
      <c r="I47" s="106" t="e">
        <f>VLOOKUP(H47,FIGURES!$B$13:$N$64,13,FALSE)</f>
        <v>#N/A</v>
      </c>
      <c r="J47" s="102" t="e">
        <f>J46</f>
        <v>#N/A</v>
      </c>
    </row>
    <row r="48" spans="2:10" ht="21" x14ac:dyDescent="0.35">
      <c r="B48" s="96"/>
      <c r="C48" s="96"/>
      <c r="D48" s="33"/>
      <c r="E48" s="94"/>
      <c r="F48" s="104"/>
      <c r="G48" s="105"/>
      <c r="H48" s="33"/>
      <c r="I48" s="106"/>
      <c r="J48" s="102" t="e">
        <f>J47</f>
        <v>#N/A</v>
      </c>
    </row>
    <row r="49" spans="2:10" ht="21" x14ac:dyDescent="0.35">
      <c r="B49" s="96"/>
      <c r="C49" s="96"/>
      <c r="D49" s="33"/>
      <c r="E49" s="33"/>
      <c r="F49" s="104"/>
      <c r="G49" s="105"/>
      <c r="H49" s="33"/>
      <c r="I49" s="106"/>
      <c r="J49" s="102" t="e">
        <f>J48</f>
        <v>#N/A</v>
      </c>
    </row>
    <row r="50" spans="2:10" ht="21" x14ac:dyDescent="0.35">
      <c r="B50" s="96"/>
      <c r="C50" s="96"/>
      <c r="D50" s="104" t="e">
        <f>VLOOKUP(H50,FIGURES!$B$14:$F$100,2,FALSE)</f>
        <v>#N/A</v>
      </c>
      <c r="E50" s="104" t="e">
        <f>VLOOKUP(H50,FIGURES!$B$14:$F$100,3,FALSE)</f>
        <v>#N/A</v>
      </c>
      <c r="F50" s="104" t="e">
        <f>VLOOKUP(H50,FIGURES!$B$14:$F$100,4,FALSE)</f>
        <v>#N/A</v>
      </c>
      <c r="G50" s="105" t="e">
        <f>VLOOKUP(H50,FIGURES!$B$14:$F$100,5,FALSE)</f>
        <v>#N/A</v>
      </c>
      <c r="H50" s="33" t="s">
        <v>54</v>
      </c>
      <c r="I50" s="106" t="e">
        <f>VLOOKUP(H50,FIGURES!$B$13:$N$100,13,FALSE)</f>
        <v>#N/A</v>
      </c>
      <c r="J50" s="103" t="e">
        <f>(I50+I51)/2</f>
        <v>#N/A</v>
      </c>
    </row>
    <row r="51" spans="2:10" ht="21" x14ac:dyDescent="0.35">
      <c r="B51" s="96"/>
      <c r="C51" s="96"/>
      <c r="D51" s="33"/>
      <c r="E51" s="33"/>
      <c r="F51" s="104" t="e">
        <f>VLOOKUP(H51,FIGURES!$B$14:$F$64,4,FALSE)</f>
        <v>#N/A</v>
      </c>
      <c r="G51" s="105" t="e">
        <f>VLOOKUP(H51,FIGURES!$B$14:$F$64,5,FALSE)</f>
        <v>#N/A</v>
      </c>
      <c r="H51" s="33" t="s">
        <v>55</v>
      </c>
      <c r="I51" s="106" t="e">
        <f>VLOOKUP(H51,FIGURES!$B$13:$N$64,13,FALSE)</f>
        <v>#N/A</v>
      </c>
      <c r="J51" s="102" t="e">
        <f>J50</f>
        <v>#N/A</v>
      </c>
    </row>
    <row r="52" spans="2:10" ht="21" x14ac:dyDescent="0.35">
      <c r="B52" s="96"/>
      <c r="C52" s="96"/>
      <c r="D52" s="33"/>
      <c r="E52" s="94"/>
      <c r="F52" s="104"/>
      <c r="G52" s="105"/>
      <c r="H52" s="33"/>
      <c r="I52" s="106"/>
      <c r="J52" s="102" t="e">
        <f>J51</f>
        <v>#N/A</v>
      </c>
    </row>
    <row r="53" spans="2:10" ht="21" x14ac:dyDescent="0.35">
      <c r="B53" s="96"/>
      <c r="C53" s="96"/>
      <c r="D53" s="33"/>
      <c r="E53" s="33"/>
      <c r="F53" s="104"/>
      <c r="G53" s="105"/>
      <c r="H53" s="33"/>
      <c r="I53" s="106"/>
      <c r="J53" s="102" t="e">
        <f>J52</f>
        <v>#N/A</v>
      </c>
    </row>
    <row r="54" spans="2:10" ht="21" x14ac:dyDescent="0.35">
      <c r="B54" s="96"/>
      <c r="C54" s="96"/>
      <c r="D54" s="33"/>
      <c r="E54" s="94"/>
      <c r="F54" s="104"/>
      <c r="G54" s="105"/>
      <c r="H54" s="33"/>
      <c r="I54" s="106"/>
      <c r="J54" s="102" t="e">
        <f>J53</f>
        <v>#N/A</v>
      </c>
    </row>
    <row r="55" spans="2:10" ht="21" x14ac:dyDescent="0.35">
      <c r="B55" s="96"/>
      <c r="C55" s="96"/>
      <c r="D55" s="104" t="e">
        <f>VLOOKUP(H55,FIGURES!$B$14:$F$100,2,FALSE)</f>
        <v>#N/A</v>
      </c>
      <c r="E55" s="104" t="e">
        <f>VLOOKUP(H55,FIGURES!$B$14:$F$100,3,FALSE)</f>
        <v>#N/A</v>
      </c>
      <c r="F55" s="104" t="e">
        <f>VLOOKUP(H55,FIGURES!$B$14:$F$100,4,FALSE)</f>
        <v>#N/A</v>
      </c>
      <c r="G55" s="105" t="e">
        <f>VLOOKUP(H55,FIGURES!$B$14:$F$100,5,FALSE)</f>
        <v>#N/A</v>
      </c>
      <c r="H55" s="33" t="s">
        <v>47</v>
      </c>
      <c r="I55" s="106" t="e">
        <f>VLOOKUP(H55,FIGURES!$B$13:$N$100,13,FALSE)</f>
        <v>#N/A</v>
      </c>
      <c r="J55" s="103" t="e">
        <f>(I55+I56)/2</f>
        <v>#N/A</v>
      </c>
    </row>
    <row r="56" spans="2:10" ht="21" x14ac:dyDescent="0.35">
      <c r="B56" s="96"/>
      <c r="C56" s="96"/>
      <c r="D56" s="33"/>
      <c r="E56" s="94"/>
      <c r="F56" s="104" t="e">
        <f>VLOOKUP(H56,FIGURES!$B$14:$F$64,4,FALSE)</f>
        <v>#N/A</v>
      </c>
      <c r="G56" s="105" t="e">
        <f>VLOOKUP(H56,FIGURES!$B$14:$F$64,5,FALSE)</f>
        <v>#N/A</v>
      </c>
      <c r="H56" s="33" t="s">
        <v>48</v>
      </c>
      <c r="I56" s="106" t="e">
        <f>VLOOKUP(H56,FIGURES!$B$13:$N$64,13,FALSE)</f>
        <v>#N/A</v>
      </c>
      <c r="J56" s="102" t="e">
        <f>J55</f>
        <v>#N/A</v>
      </c>
    </row>
    <row r="57" spans="2:10" ht="21" x14ac:dyDescent="0.35">
      <c r="B57" s="96"/>
      <c r="C57" s="96"/>
      <c r="D57" s="33"/>
      <c r="E57" s="33"/>
      <c r="F57" s="104"/>
      <c r="G57" s="105"/>
      <c r="H57" s="33"/>
      <c r="I57" s="106"/>
      <c r="J57" s="102" t="e">
        <f>J56</f>
        <v>#N/A</v>
      </c>
    </row>
    <row r="58" spans="2:10" ht="21" x14ac:dyDescent="0.35">
      <c r="B58" s="96"/>
      <c r="C58" s="96"/>
      <c r="D58" s="33"/>
      <c r="E58" s="94"/>
      <c r="F58" s="104"/>
      <c r="G58" s="105"/>
      <c r="H58" s="33"/>
      <c r="I58" s="106"/>
      <c r="J58" s="102" t="e">
        <f>J57</f>
        <v>#N/A</v>
      </c>
    </row>
    <row r="59" spans="2:10" ht="21" x14ac:dyDescent="0.35">
      <c r="B59" s="96"/>
      <c r="C59" s="96"/>
      <c r="D59" s="33"/>
      <c r="E59" s="33"/>
      <c r="F59" s="104"/>
      <c r="G59" s="105"/>
      <c r="H59" s="33"/>
      <c r="I59" s="106"/>
      <c r="J59" s="102" t="e">
        <f>J58</f>
        <v>#N/A</v>
      </c>
    </row>
    <row r="60" spans="2:10" ht="21" x14ac:dyDescent="0.35">
      <c r="B60" s="96"/>
      <c r="C60" s="96"/>
      <c r="D60" s="104" t="e">
        <f>VLOOKUP(H60,FIGURES!$B$14:$F$100,2,FALSE)</f>
        <v>#N/A</v>
      </c>
      <c r="E60" s="104" t="e">
        <f>VLOOKUP(H60,FIGURES!$B$14:$F$100,3,FALSE)</f>
        <v>#N/A</v>
      </c>
      <c r="F60" s="104" t="e">
        <f>VLOOKUP(H60,FIGURES!$B$14:$F$100,4,FALSE)</f>
        <v>#N/A</v>
      </c>
      <c r="G60" s="105" t="e">
        <f>VLOOKUP(H60,FIGURES!$B$14:$F$100,5,FALSE)</f>
        <v>#N/A</v>
      </c>
      <c r="H60" s="33" t="s">
        <v>50</v>
      </c>
      <c r="I60" s="106" t="e">
        <f>VLOOKUP(H60,FIGURES!$B$13:$N$100,13,FALSE)</f>
        <v>#N/A</v>
      </c>
      <c r="J60" s="103" t="e">
        <f>(I60+I61)/2</f>
        <v>#N/A</v>
      </c>
    </row>
    <row r="61" spans="2:10" ht="21" x14ac:dyDescent="0.35">
      <c r="B61" s="96"/>
      <c r="C61" s="96"/>
      <c r="D61" s="33"/>
      <c r="E61" s="33"/>
      <c r="F61" s="104" t="e">
        <f>VLOOKUP(H61,FIGURES!$B$14:$F$64,4,FALSE)</f>
        <v>#N/A</v>
      </c>
      <c r="G61" s="105" t="e">
        <f>VLOOKUP(H61,FIGURES!$B$14:$F$64,5,FALSE)</f>
        <v>#N/A</v>
      </c>
      <c r="H61" s="33" t="s">
        <v>49</v>
      </c>
      <c r="I61" s="106" t="e">
        <f>VLOOKUP(H61,FIGURES!$B$13:$N$64,13,FALSE)</f>
        <v>#N/A</v>
      </c>
      <c r="J61" s="102" t="e">
        <f>J60</f>
        <v>#N/A</v>
      </c>
    </row>
    <row r="62" spans="2:10" ht="21" x14ac:dyDescent="0.35">
      <c r="B62" s="96"/>
      <c r="C62" s="96"/>
      <c r="D62" s="33"/>
      <c r="E62" s="94"/>
      <c r="F62" s="104"/>
      <c r="G62" s="105"/>
      <c r="H62" s="33"/>
      <c r="I62" s="33"/>
      <c r="J62" s="102" t="e">
        <f>J61</f>
        <v>#N/A</v>
      </c>
    </row>
    <row r="63" spans="2:10" ht="21" x14ac:dyDescent="0.35">
      <c r="B63" s="96"/>
      <c r="C63" s="96"/>
      <c r="D63" s="94"/>
      <c r="E63" s="96"/>
      <c r="I63" s="97"/>
      <c r="J63" s="102" t="e">
        <f>J62</f>
        <v>#N/A</v>
      </c>
    </row>
    <row r="64" spans="2:10" ht="21" x14ac:dyDescent="0.35">
      <c r="B64" s="96"/>
      <c r="C64" s="96"/>
      <c r="D64" s="94"/>
      <c r="E64" s="96"/>
      <c r="I64" s="97"/>
      <c r="J64" s="102" t="e">
        <f>J63</f>
        <v>#N/A</v>
      </c>
    </row>
    <row r="65" spans="2:5" ht="21" x14ac:dyDescent="0.35">
      <c r="B65" s="96"/>
      <c r="C65" s="96"/>
      <c r="D65" s="99"/>
      <c r="E65" s="96"/>
    </row>
    <row r="66" spans="2:5" ht="21" x14ac:dyDescent="0.35">
      <c r="B66" s="96"/>
      <c r="C66" s="96"/>
      <c r="E66" s="96"/>
    </row>
    <row r="67" spans="2:5" ht="21" x14ac:dyDescent="0.35">
      <c r="B67" s="96"/>
      <c r="C67" s="96"/>
      <c r="D67" s="99"/>
      <c r="E67" s="96"/>
    </row>
    <row r="68" spans="2:5" ht="21" x14ac:dyDescent="0.35">
      <c r="B68" s="96"/>
      <c r="C68" s="96"/>
      <c r="D68" s="99"/>
      <c r="E68" s="96"/>
    </row>
    <row r="69" spans="2:5" ht="21" x14ac:dyDescent="0.35">
      <c r="B69" s="96"/>
      <c r="C69" s="96"/>
      <c r="D69" s="99"/>
      <c r="E69" s="96"/>
    </row>
    <row r="70" spans="2:5" ht="21" x14ac:dyDescent="0.35">
      <c r="B70" s="96"/>
      <c r="C70" s="96"/>
      <c r="D70" s="99"/>
      <c r="E70" s="96"/>
    </row>
  </sheetData>
  <autoFilter ref="A4:J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Normal="100" workbookViewId="0">
      <selection activeCell="B5" sqref="B5:F6"/>
    </sheetView>
  </sheetViews>
  <sheetFormatPr defaultRowHeight="12.75" x14ac:dyDescent="0.2"/>
  <cols>
    <col min="1" max="2" width="9.140625" style="81"/>
    <col min="3" max="3" width="13.5703125" style="81" customWidth="1"/>
    <col min="4" max="5" width="13.7109375" style="81" customWidth="1"/>
    <col min="6" max="6" width="24.7109375" style="81" customWidth="1"/>
    <col min="7" max="7" width="16.85546875" style="81" customWidth="1"/>
    <col min="8" max="8" width="14.28515625" style="81" customWidth="1"/>
    <col min="9" max="16384" width="9.140625" style="81"/>
  </cols>
  <sheetData>
    <row r="1" spans="1:7" ht="23.25" x14ac:dyDescent="0.35">
      <c r="A1" s="108" t="s">
        <v>142</v>
      </c>
      <c r="B1" s="66"/>
    </row>
    <row r="2" spans="1:7" ht="21" x14ac:dyDescent="0.35">
      <c r="B2" s="66"/>
    </row>
    <row r="3" spans="1:7" ht="21" x14ac:dyDescent="0.2">
      <c r="D3" s="95"/>
    </row>
    <row r="4" spans="1:7" ht="46.5" x14ac:dyDescent="0.35">
      <c r="A4" s="98" t="s">
        <v>70</v>
      </c>
      <c r="B4" s="98" t="s">
        <v>27</v>
      </c>
      <c r="C4" s="98" t="s">
        <v>66</v>
      </c>
      <c r="D4" s="56" t="s">
        <v>46</v>
      </c>
      <c r="E4" s="54" t="s">
        <v>30</v>
      </c>
      <c r="F4" s="100" t="s">
        <v>31</v>
      </c>
    </row>
    <row r="5" spans="1:7" ht="23.25" x14ac:dyDescent="0.35">
      <c r="A5" s="98">
        <v>1</v>
      </c>
      <c r="B5" s="104" t="str">
        <f>VLOOKUP(F5,FIGURES!$B$14:$F$100,2,FALSE)</f>
        <v>COB</v>
      </c>
      <c r="C5" s="104" t="str">
        <f>VLOOKUP(F5,FIGURES!$B$14:$F$100,3,FALSE)</f>
        <v>W/I</v>
      </c>
      <c r="D5" s="104">
        <f>VLOOKUP(F5,FIGURES!$B$14:$F$100,4,FALSE)</f>
        <v>1220616</v>
      </c>
      <c r="E5" s="105">
        <f>VLOOKUP(F5,FIGURES!$B$14:$F$100,5,FALSE)</f>
        <v>38562</v>
      </c>
      <c r="F5" s="33" t="s">
        <v>125</v>
      </c>
    </row>
    <row r="6" spans="1:7" ht="21" x14ac:dyDescent="0.35">
      <c r="B6" s="33"/>
      <c r="C6" s="94"/>
      <c r="D6" s="104">
        <f>VLOOKUP(F6,FIGURES!$B$14:$F$100,4,FALSE)</f>
        <v>1132897</v>
      </c>
      <c r="E6" s="105">
        <f>VLOOKUP(F6,FIGURES!$B$14:$F$100,5,FALSE)</f>
        <v>38036</v>
      </c>
      <c r="F6" s="33" t="s">
        <v>111</v>
      </c>
    </row>
    <row r="7" spans="1:7" ht="21" x14ac:dyDescent="0.35">
      <c r="B7" s="33"/>
      <c r="C7" s="33"/>
      <c r="D7" s="104"/>
      <c r="E7" s="105"/>
      <c r="F7" s="33"/>
    </row>
    <row r="8" spans="1:7" ht="21" x14ac:dyDescent="0.35">
      <c r="B8" s="33"/>
      <c r="C8" s="94"/>
      <c r="D8" s="104"/>
      <c r="E8" s="105"/>
      <c r="F8" s="33"/>
    </row>
    <row r="9" spans="1:7" ht="21" x14ac:dyDescent="0.35">
      <c r="B9" s="33"/>
      <c r="C9" s="33"/>
      <c r="D9" s="104"/>
      <c r="E9" s="105"/>
      <c r="F9" s="33"/>
    </row>
    <row r="10" spans="1:7" ht="23.25" x14ac:dyDescent="0.35">
      <c r="A10" s="98">
        <v>2</v>
      </c>
      <c r="B10" s="104" t="str">
        <f>VLOOKUP(F10,FIGURES!$B$14:$F$100,2,FALSE)</f>
        <v>Rug</v>
      </c>
      <c r="C10" s="104" t="str">
        <f>VLOOKUP(F10,FIGURES!$B$14:$F$100,3,FALSE)</f>
        <v>W/I</v>
      </c>
      <c r="D10" s="104">
        <f>VLOOKUP(F10,FIGURES!$B$14:$F$100,4,FALSE)</f>
        <v>1234759</v>
      </c>
      <c r="E10" s="105">
        <f>VLOOKUP(F10,FIGURES!$B$14:$F$100,5,FALSE)</f>
        <v>38324</v>
      </c>
      <c r="F10" s="33" t="s">
        <v>129</v>
      </c>
      <c r="G10" s="106"/>
    </row>
    <row r="11" spans="1:7" ht="21" x14ac:dyDescent="0.35">
      <c r="B11" s="33"/>
      <c r="C11" s="94"/>
      <c r="D11" s="104">
        <f>VLOOKUP(F11,FIGURES!$B$14:$F$64,4,FALSE)</f>
        <v>875533</v>
      </c>
      <c r="E11" s="105">
        <f>VLOOKUP(F11,FIGURES!$B$14:$F$64,5,FALSE)</f>
        <v>38167</v>
      </c>
      <c r="F11" s="33" t="s">
        <v>86</v>
      </c>
      <c r="G11" s="106"/>
    </row>
    <row r="12" spans="1:7" ht="21" x14ac:dyDescent="0.35">
      <c r="B12" s="33"/>
      <c r="C12" s="94"/>
      <c r="D12" s="104"/>
      <c r="E12" s="105"/>
      <c r="F12" s="33"/>
    </row>
    <row r="13" spans="1:7" ht="21" x14ac:dyDescent="0.35">
      <c r="B13" s="33"/>
      <c r="C13" s="33"/>
      <c r="D13" s="104"/>
      <c r="E13" s="105"/>
      <c r="F13" s="33"/>
    </row>
    <row r="14" spans="1:7" ht="21" x14ac:dyDescent="0.35">
      <c r="B14" s="33"/>
      <c r="C14" s="94"/>
      <c r="D14" s="104"/>
      <c r="E14" s="105"/>
      <c r="F14" s="33"/>
    </row>
    <row r="15" spans="1:7" ht="23.25" x14ac:dyDescent="0.35">
      <c r="A15" s="98">
        <v>3</v>
      </c>
      <c r="B15" s="104" t="str">
        <f>VLOOKUP(F15,FIGURES!$B$14:$F$100,2,FALSE)</f>
        <v>Chlt</v>
      </c>
      <c r="C15" s="104" t="str">
        <f>VLOOKUP(F15,FIGURES!$B$14:$F$100,3,FALSE)</f>
        <v>I</v>
      </c>
      <c r="D15" s="104">
        <f>VLOOKUP(F15,FIGURES!$B$14:$F$100,4,FALSE)</f>
        <v>1183360</v>
      </c>
      <c r="E15" s="105">
        <f>VLOOKUP(F15,FIGURES!$B$14:$F$100,5,FALSE)</f>
        <v>38299</v>
      </c>
      <c r="F15" s="33" t="s">
        <v>108</v>
      </c>
    </row>
    <row r="16" spans="1:7" ht="21" x14ac:dyDescent="0.35">
      <c r="B16" s="33"/>
      <c r="C16" s="33"/>
      <c r="D16" s="104">
        <f>VLOOKUP(F16,FIGURES!$B$14:$F$64,4,FALSE)</f>
        <v>1231996</v>
      </c>
      <c r="E16" s="105">
        <f>VLOOKUP(F16,FIGURES!$B$14:$F$64,5,FALSE)</f>
        <v>38267</v>
      </c>
      <c r="F16" s="33" t="s">
        <v>85</v>
      </c>
    </row>
    <row r="17" spans="1:6" ht="21" x14ac:dyDescent="0.35">
      <c r="B17" s="33"/>
      <c r="C17" s="94"/>
      <c r="D17" s="104">
        <f>VLOOKUP(F17,FIGURES!$B$14:$F$64,4,FALSE)</f>
        <v>1231995</v>
      </c>
      <c r="E17" s="105">
        <f>VLOOKUP(F17,FIGURES!$B$14:$F$64,5,FALSE)</f>
        <v>38451</v>
      </c>
      <c r="F17" s="33" t="s">
        <v>139</v>
      </c>
    </row>
    <row r="18" spans="1:6" ht="21" x14ac:dyDescent="0.35">
      <c r="B18" s="33"/>
      <c r="C18" s="94"/>
      <c r="D18" s="104"/>
      <c r="E18" s="105"/>
      <c r="F18" s="33"/>
    </row>
    <row r="19" spans="1:6" ht="21" x14ac:dyDescent="0.35">
      <c r="B19" s="33"/>
      <c r="C19" s="33"/>
      <c r="D19" s="104"/>
      <c r="E19" s="105"/>
      <c r="F19" s="33"/>
    </row>
    <row r="20" spans="1:6" ht="23.25" x14ac:dyDescent="0.35">
      <c r="A20" s="98">
        <v>4</v>
      </c>
      <c r="B20" s="104" t="str">
        <f>VLOOKUP(F20,FIGURES!$B$14:$F$100,2,FALSE)</f>
        <v>Wal</v>
      </c>
      <c r="C20" s="104" t="str">
        <f>VLOOKUP(F20,FIGURES!$B$14:$F$100,3,FALSE)</f>
        <v>I/S</v>
      </c>
      <c r="D20" s="104">
        <f>VLOOKUP(F20,FIGURES!$B$14:$F$100,4,FALSE)</f>
        <v>1113103</v>
      </c>
      <c r="E20" s="105">
        <f>VLOOKUP(F20,FIGURES!$B$14:$F$100,5,FALSE)</f>
        <v>38476</v>
      </c>
      <c r="F20" s="33" t="s">
        <v>120</v>
      </c>
    </row>
    <row r="21" spans="1:6" ht="21" x14ac:dyDescent="0.35">
      <c r="B21" s="33"/>
      <c r="C21" s="33"/>
      <c r="D21" s="104">
        <f>VLOOKUP(F21,FIGURES!$B$14:$F$100,4,FALSE)</f>
        <v>884336</v>
      </c>
      <c r="E21" s="105">
        <f>VLOOKUP(F21,FIGURES!$B$14:$F$100,5,FALSE)</f>
        <v>37989</v>
      </c>
      <c r="F21" s="33" t="s">
        <v>91</v>
      </c>
    </row>
    <row r="22" spans="1:6" ht="21" x14ac:dyDescent="0.35">
      <c r="B22" s="33"/>
      <c r="C22" s="94"/>
      <c r="D22" s="104"/>
      <c r="E22" s="105"/>
      <c r="F22" s="33"/>
    </row>
    <row r="23" spans="1:6" ht="21" x14ac:dyDescent="0.35">
      <c r="B23" s="33"/>
      <c r="C23" s="33"/>
      <c r="D23" s="104"/>
      <c r="E23" s="105"/>
      <c r="F23" s="33"/>
    </row>
    <row r="24" spans="1:6" ht="21" x14ac:dyDescent="0.35">
      <c r="B24" s="33"/>
      <c r="C24" s="94"/>
      <c r="D24" s="104"/>
      <c r="E24" s="105"/>
      <c r="F24" s="33"/>
    </row>
    <row r="25" spans="1:6" ht="23.25" x14ac:dyDescent="0.35">
      <c r="A25" s="98"/>
      <c r="B25" s="104"/>
      <c r="C25" s="104"/>
      <c r="D25" s="104"/>
      <c r="E25" s="105"/>
      <c r="F25" s="33"/>
    </row>
    <row r="26" spans="1:6" ht="21" x14ac:dyDescent="0.35">
      <c r="B26" s="33"/>
      <c r="C26" s="94"/>
      <c r="D26" s="104"/>
      <c r="E26" s="105"/>
      <c r="F26" s="33"/>
    </row>
    <row r="27" spans="1:6" ht="21" x14ac:dyDescent="0.35">
      <c r="B27" s="33"/>
      <c r="C27" s="33"/>
      <c r="D27" s="104"/>
      <c r="E27" s="105"/>
      <c r="F27" s="33"/>
    </row>
    <row r="28" spans="1:6" ht="21" x14ac:dyDescent="0.35">
      <c r="B28" s="33"/>
      <c r="C28" s="94"/>
      <c r="D28" s="104"/>
      <c r="E28" s="105"/>
      <c r="F28" s="33"/>
    </row>
    <row r="29" spans="1:6" ht="21" x14ac:dyDescent="0.35">
      <c r="B29" s="33"/>
      <c r="C29" s="33"/>
      <c r="D29" s="104"/>
      <c r="E29" s="105"/>
      <c r="F29" s="33"/>
    </row>
    <row r="30" spans="1:6" ht="23.25" x14ac:dyDescent="0.35">
      <c r="A30" s="98"/>
      <c r="B30" s="104"/>
      <c r="C30" s="104"/>
      <c r="D30" s="104"/>
      <c r="E30" s="105"/>
      <c r="F30" s="33"/>
    </row>
    <row r="31" spans="1:6" ht="21" x14ac:dyDescent="0.35">
      <c r="B31" s="33"/>
      <c r="C31" s="33"/>
      <c r="D31" s="104"/>
      <c r="E31" s="105"/>
      <c r="F31" s="33"/>
    </row>
    <row r="32" spans="1:6" ht="21" x14ac:dyDescent="0.35">
      <c r="B32" s="33"/>
      <c r="C32" s="94"/>
      <c r="D32" s="104"/>
      <c r="E32" s="105"/>
      <c r="F32" s="33"/>
    </row>
    <row r="33" spans="1:6" ht="21" x14ac:dyDescent="0.35">
      <c r="B33" s="33"/>
      <c r="C33" s="33"/>
      <c r="D33" s="104"/>
      <c r="E33" s="105"/>
      <c r="F33" s="33"/>
    </row>
    <row r="34" spans="1:6" ht="23.25" x14ac:dyDescent="0.35">
      <c r="A34" s="109"/>
      <c r="B34" s="33"/>
      <c r="C34" s="94"/>
      <c r="D34" s="104"/>
      <c r="E34" s="105"/>
      <c r="F34" s="33"/>
    </row>
    <row r="35" spans="1:6" ht="21" x14ac:dyDescent="0.35">
      <c r="B35" s="104"/>
      <c r="C35" s="104"/>
      <c r="D35" s="104"/>
      <c r="E35" s="105"/>
      <c r="F35" s="33"/>
    </row>
    <row r="36" spans="1:6" ht="21" x14ac:dyDescent="0.35">
      <c r="B36" s="33"/>
      <c r="C36" s="94"/>
      <c r="D36" s="104"/>
      <c r="E36" s="105"/>
      <c r="F36" s="33"/>
    </row>
    <row r="37" spans="1:6" ht="21" x14ac:dyDescent="0.35">
      <c r="B37" s="33"/>
      <c r="C37" s="33"/>
      <c r="D37" s="104"/>
      <c r="E37" s="105"/>
      <c r="F37" s="33"/>
    </row>
    <row r="38" spans="1:6" ht="21" x14ac:dyDescent="0.35">
      <c r="B38" s="33"/>
      <c r="C38" s="94"/>
      <c r="D38" s="104"/>
      <c r="E38" s="105"/>
      <c r="F38" s="33"/>
    </row>
    <row r="39" spans="1:6" ht="21" x14ac:dyDescent="0.35">
      <c r="B39" s="33"/>
      <c r="C39" s="33"/>
      <c r="D39" s="104"/>
      <c r="E39" s="105"/>
      <c r="F39" s="33"/>
    </row>
    <row r="40" spans="1:6" ht="23.25" x14ac:dyDescent="0.35">
      <c r="A40" s="109"/>
      <c r="B40" s="104"/>
      <c r="C40" s="104"/>
      <c r="D40" s="104"/>
      <c r="E40" s="105"/>
      <c r="F40" s="33"/>
    </row>
    <row r="41" spans="1:6" ht="21" x14ac:dyDescent="0.35">
      <c r="B41" s="33"/>
      <c r="C41" s="33"/>
      <c r="D41" s="104"/>
      <c r="E41" s="105"/>
      <c r="F41" s="33"/>
    </row>
    <row r="42" spans="1:6" ht="21" x14ac:dyDescent="0.35">
      <c r="B42" s="33"/>
      <c r="C42" s="94"/>
      <c r="D42" s="104"/>
      <c r="E42" s="105"/>
      <c r="F42" s="33"/>
    </row>
    <row r="43" spans="1:6" ht="21" x14ac:dyDescent="0.35">
      <c r="B43" s="94"/>
      <c r="C43" s="96"/>
    </row>
    <row r="44" spans="1:6" ht="21" x14ac:dyDescent="0.35">
      <c r="B44" s="94"/>
      <c r="C44" s="96"/>
    </row>
    <row r="45" spans="1:6" ht="21" x14ac:dyDescent="0.35">
      <c r="B45" s="99"/>
      <c r="C45" s="96"/>
    </row>
    <row r="46" spans="1:6" ht="21" x14ac:dyDescent="0.35">
      <c r="C46" s="96"/>
    </row>
    <row r="47" spans="1:6" ht="21" x14ac:dyDescent="0.35">
      <c r="B47" s="99"/>
      <c r="C47" s="96"/>
    </row>
    <row r="48" spans="1:6" ht="21" x14ac:dyDescent="0.35">
      <c r="B48" s="99"/>
      <c r="C48" s="96"/>
    </row>
    <row r="49" spans="2:3" ht="21" x14ac:dyDescent="0.35">
      <c r="B49" s="99"/>
      <c r="C49" s="96"/>
    </row>
    <row r="50" spans="2:3" ht="21" x14ac:dyDescent="0.35">
      <c r="B50" s="99"/>
      <c r="C50" s="96"/>
    </row>
  </sheetData>
  <autoFilter ref="B4:F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FIG 1</vt:lpstr>
      <vt:lpstr>FIG 2</vt:lpstr>
      <vt:lpstr>FIG 3</vt:lpstr>
      <vt:lpstr>FIGURES</vt:lpstr>
      <vt:lpstr>Figure Results</vt:lpstr>
      <vt:lpstr>Solo Score</vt:lpstr>
      <vt:lpstr>Solo Start List</vt:lpstr>
      <vt:lpstr>Duet Score</vt:lpstr>
      <vt:lpstr>Duet Start List</vt:lpstr>
      <vt:lpstr>'FIG 1'!Print_Area</vt:lpstr>
      <vt:lpstr>'FIG 2'!Print_Area</vt:lpstr>
      <vt:lpstr>'FIG 3'!Print_Area</vt:lpstr>
      <vt:lpstr>'Figure Results'!Print_Area</vt:lpstr>
      <vt:lpstr>FIGURES!Print_Area</vt:lpstr>
      <vt:lpstr>'Figure Results'!Print_Titles</vt:lpstr>
      <vt:lpstr>FIGURES!Print_Titles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isy</dc:creator>
  <cp:lastModifiedBy>Home</cp:lastModifiedBy>
  <cp:lastPrinted>2016-07-02T09:31:40Z</cp:lastPrinted>
  <dcterms:created xsi:type="dcterms:W3CDTF">2001-11-28T20:32:08Z</dcterms:created>
  <dcterms:modified xsi:type="dcterms:W3CDTF">2016-07-06T16:19:48Z</dcterms:modified>
</cp:coreProperties>
</file>